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MARZ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<sst xmlns="http://schemas.openxmlformats.org/spreadsheetml/2006/main" count="108" uniqueCount="108">
  <si>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 xml:space="preserve"> INDUSTRIA, COMERCIO Y MIPYMES</t>
  </si>
  <si>
    <t>Ejecución de Gastos y Aplicaciones Financieras</t>
  </si>
  <si>
    <t>(En RD$)</t>
  </si>
  <si>
    <t>Enero</t>
  </si>
  <si>
    <t>Febrero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</si>
  <si>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</si>
  <si>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</si>
  <si>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</si>
  <si>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</si>
  <si>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</si>
  <si>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</si>
  <si>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</si>
  <si>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</si>
  <si>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</si>
  <si>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</si>
  <si>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</si>
  <si>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</si>
  <si>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</si>
  <si>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</si>
  <si>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</si>
  <si>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</si>
  <si>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</si>
  <si>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</si>
  <si>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</si>
  <si>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</si>
  <si>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</si>
  <si>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</si>
  <si>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</si>
  <si>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</si>
  <si>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</si>
  <si>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</si>
  <si>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</si>
  <si>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</si>
  <si>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</si>
  <si>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</si>
  <si>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</si>
  <si>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</si>
  <si>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</si>
  <si>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</si>
  <si>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</si>
  <si>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</si>
  <si>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</si>
  <si>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</si>
  <si>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</si>
  <si>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</si>
  <si>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</si>
  <si>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</si>
  <si>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</si>
  <si>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</si>
  <si>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</si>
  <si>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</si>
  <si>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</si>
  <si>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</si>
  <si>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</si>
  <si>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</si>
  <si>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</si>
  <si>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</si>
  <si>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</si>
  <si>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</si>
  <si>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</si>
  <si>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</si>
  <si>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</si>
  <si>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</si>
  <si>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</si>
  <si>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</si>
  <si>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</si>
  <si>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</si>
  <si>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</si>
  <si>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</si>
  <si>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</si>
  <si>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</si>
  <si>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</si>
  <si>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</si>
  <si>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</si>
  <si>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</si>
  <si>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</si>
  <si>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</si>
  <si>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</si>
  <si>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</si>
  <si>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</si>
  <si>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</si>
  <si>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</si>
  <si>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</si>
  <si>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</si>
  <si>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</si>
  <si>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</si>
  <si>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</si>
  <si>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</si>
  <si>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</si>
  <si>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</si>
  <si>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</si>
  <si>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</si>
  <si>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</si>
  <si>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</si>
  <si>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</si>
  <si>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</si>
  <si>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</si>
  <si>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</si>
  <si>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</si>
  <si>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</si>
  <si>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</si>
  <si>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</si>
  <si>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2023</t>
  </si>
  <si>
    <t>Marzo</t>
  </si>
  <si>
    <t xml:space="preserve">Abril </t>
  </si>
  <si>
    <t>Mayo</t>
  </si>
  <si>
    <t>4. Fecha de imputación: al 31 de mayo   2023</t>
  </si>
  <si>
    <t>5. Fecha de Registro:  al dia 31 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</si>
</sst>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0" fillId="0" borderId="0">
      <alignment/>
      <protection/>
    </xf>
  </cellStyleXfs>
  <cellXfs count="109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3" fontId="17" fillId="0" borderId="0" xfId="18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0" xfId="0" applyFont="1"/>
    <xf numFmtId="4" fontId="1" fillId="0" borderId="0" xfId="0" applyNumberFormat="1" applyFont="1"/>
    <xf numFmtId="0" fontId="19" fillId="0" borderId="0" xfId="0" applyFont="1"/>
    <xf numFmtId="0" fontId="20" fillId="0" borderId="0" xfId="21" applyAlignment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3" fillId="2" borderId="1" xfId="0" applyNumberFormat="1" applyFont="1" applyFill="1" applyBorder="1" applyAlignment="1">
      <alignment horizontal="left" vertical="center"/>
    </xf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8963025</xdr:colOff>
      <xdr:row>121</xdr:row>
      <xdr:rowOff>142875</xdr:rowOff>
    </xdr:from>
    <xdr:to>
      <xdr:col>4</xdr:col>
      <xdr:colOff>981075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9048750" y="42205275"/>
          <a:ext cx="5895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2209800</xdr:colOff>
      <xdr:row>117</xdr:row>
      <xdr:rowOff>142875</xdr:rowOff>
    </xdr:from>
    <xdr:to>
      <xdr:col>9</xdr:col>
      <xdr:colOff>1695450</xdr:colOff>
      <xdr:row>119</xdr:row>
      <xdr:rowOff>95250</xdr:rowOff>
    </xdr:to>
    <xdr:sp macro="" textlink="">
      <xdr:nvSpPr>
        <xdr:cNvPr id="9" name="CuadroTexto 8"/>
        <xdr:cNvSpPr txBox="1"/>
      </xdr:nvSpPr>
      <xdr:spPr>
        <a:xfrm>
          <a:off x="16173450" y="41214675"/>
          <a:ext cx="104394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6054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2</xdr:col>
      <xdr:colOff>695325</xdr:colOff>
      <xdr:row>126</xdr:row>
      <xdr:rowOff>228600</xdr:rowOff>
    </xdr:from>
    <xdr:to>
      <xdr:col>3</xdr:col>
      <xdr:colOff>1685925</xdr:colOff>
      <xdr:row>128</xdr:row>
      <xdr:rowOff>66675</xdr:rowOff>
    </xdr:to>
    <xdr:sp macro="" textlink="">
      <xdr:nvSpPr>
        <xdr:cNvPr id="11" name="CuadroTexto 10"/>
        <xdr:cNvSpPr txBox="1"/>
      </xdr:nvSpPr>
      <xdr:spPr>
        <a:xfrm>
          <a:off x="10439400" y="43529250"/>
          <a:ext cx="3009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2200275</xdr:colOff>
      <xdr:row>126</xdr:row>
      <xdr:rowOff>161925</xdr:rowOff>
    </xdr:from>
    <xdr:to>
      <xdr:col>9</xdr:col>
      <xdr:colOff>1790700</xdr:colOff>
      <xdr:row>127</xdr:row>
      <xdr:rowOff>171450</xdr:rowOff>
    </xdr:to>
    <xdr:sp macro="" textlink="">
      <xdr:nvSpPr>
        <xdr:cNvPr id="12" name="CuadroTexto 11"/>
        <xdr:cNvSpPr txBox="1"/>
      </xdr:nvSpPr>
      <xdr:spPr>
        <a:xfrm>
          <a:off x="16163925" y="43462575"/>
          <a:ext cx="10544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9120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8963025</xdr:colOff>
      <xdr:row>128</xdr:row>
      <xdr:rowOff>180975</xdr:rowOff>
    </xdr:from>
    <xdr:to>
      <xdr:col>4</xdr:col>
      <xdr:colOff>971550</xdr:colOff>
      <xdr:row>129</xdr:row>
      <xdr:rowOff>209550</xdr:rowOff>
    </xdr:to>
    <xdr:sp macro="" textlink="">
      <xdr:nvSpPr>
        <xdr:cNvPr id="15" name="CuadroTexto 14"/>
        <xdr:cNvSpPr txBox="1"/>
      </xdr:nvSpPr>
      <xdr:spPr>
        <a:xfrm>
          <a:off x="9048750" y="44024550"/>
          <a:ext cx="58864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2200275</xdr:colOff>
      <xdr:row>127</xdr:row>
      <xdr:rowOff>238125</xdr:rowOff>
    </xdr:from>
    <xdr:to>
      <xdr:col>9</xdr:col>
      <xdr:colOff>1838325</xdr:colOff>
      <xdr:row>129</xdr:row>
      <xdr:rowOff>9525</xdr:rowOff>
    </xdr:to>
    <xdr:sp macro="" textlink="">
      <xdr:nvSpPr>
        <xdr:cNvPr id="16" name="CuadroTexto 15"/>
        <xdr:cNvSpPr txBox="1"/>
      </xdr:nvSpPr>
      <xdr:spPr>
        <a:xfrm>
          <a:off x="16163925" y="43786425"/>
          <a:ext cx="10591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  <xdr:twoCellAnchor editAs="oneCell">
    <xdr:from>
      <xdr:col>1</xdr:col>
      <xdr:colOff>2095500</xdr:colOff>
      <xdr:row>0</xdr:row>
      <xdr:rowOff>47625</xdr:rowOff>
    </xdr:from>
    <xdr:to>
      <xdr:col>8</xdr:col>
      <xdr:colOff>1457325</xdr:colOff>
      <xdr:row>14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67" b="81416"/>
        <a:stretch>
          <a:fillRect/>
        </a:stretch>
      </xdr:blipFill>
      <xdr:spPr bwMode="auto">
        <a:xfrm>
          <a:off x="2181225" y="47625"/>
          <a:ext cx="22021800" cy="2409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T159"/>
  <sheetViews>
    <sheetView tabSelected="1" view="pageBreakPreview" zoomScale="60" workbookViewId="0" topLeftCell="A103">
      <selection activeCell="J135" sqref="J135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7.57421875" style="0" bestFit="1" customWidth="1"/>
    <col min="7" max="9" width="32.57421875" style="0" customWidth="1"/>
    <col min="10" max="10" width="28.421875" style="0" bestFit="1" customWidth="1"/>
    <col min="11" max="11" width="3.8515625" style="0" customWidth="1"/>
    <col min="12" max="12" width="19.140625" style="0" customWidth="1"/>
    <col min="14" max="14" width="22.28125" style="0" customWidth="1"/>
    <col min="15" max="15" width="105.140625" style="0" customWidth="1"/>
    <col min="251" max="251" width="1.28515625" style="0" customWidth="1"/>
    <col min="252" max="252" width="83.140625" style="0" customWidth="1"/>
    <col min="253" max="253" width="21.00390625" style="0" customWidth="1"/>
    <col min="254" max="254" width="19.8515625" style="0" customWidth="1"/>
    <col min="255" max="255" width="21.140625" style="0" customWidth="1"/>
    <col min="256" max="256" width="22.140625" style="0" customWidth="1"/>
    <col min="257" max="257" width="22.421875" style="0" customWidth="1"/>
    <col min="258" max="258" width="22.7109375" style="0" customWidth="1"/>
    <col min="259" max="259" width="23.140625" style="0" customWidth="1"/>
    <col min="260" max="260" width="24.7109375" style="0" customWidth="1"/>
    <col min="261" max="261" width="25.140625" style="0" customWidth="1"/>
    <col min="262" max="262" width="24.57421875" style="0" customWidth="1"/>
    <col min="263" max="263" width="24.7109375" style="0" customWidth="1"/>
    <col min="264" max="264" width="0.71875" style="0" customWidth="1"/>
    <col min="265" max="265" width="22.140625" style="0" customWidth="1"/>
    <col min="266" max="266" width="1.1484375" style="0" customWidth="1"/>
    <col min="267" max="267" width="3.8515625" style="0" customWidth="1"/>
    <col min="268" max="268" width="19.140625" style="0" customWidth="1"/>
    <col min="270" max="270" width="22.28125" style="0" customWidth="1"/>
    <col min="271" max="271" width="105.140625" style="0" customWidth="1"/>
    <col min="507" max="507" width="1.28515625" style="0" customWidth="1"/>
    <col min="508" max="508" width="83.140625" style="0" customWidth="1"/>
    <col min="509" max="509" width="21.00390625" style="0" customWidth="1"/>
    <col min="510" max="510" width="19.8515625" style="0" customWidth="1"/>
    <col min="511" max="511" width="21.140625" style="0" customWidth="1"/>
    <col min="512" max="512" width="22.140625" style="0" customWidth="1"/>
    <col min="513" max="513" width="22.421875" style="0" customWidth="1"/>
    <col min="514" max="514" width="22.7109375" style="0" customWidth="1"/>
    <col min="515" max="515" width="23.140625" style="0" customWidth="1"/>
    <col min="516" max="516" width="24.7109375" style="0" customWidth="1"/>
    <col min="517" max="517" width="25.140625" style="0" customWidth="1"/>
    <col min="518" max="518" width="24.57421875" style="0" customWidth="1"/>
    <col min="519" max="519" width="24.7109375" style="0" customWidth="1"/>
    <col min="520" max="520" width="0.71875" style="0" customWidth="1"/>
    <col min="521" max="521" width="22.140625" style="0" customWidth="1"/>
    <col min="522" max="522" width="1.1484375" style="0" customWidth="1"/>
    <col min="523" max="523" width="3.8515625" style="0" customWidth="1"/>
    <col min="524" max="524" width="19.140625" style="0" customWidth="1"/>
    <col min="526" max="526" width="22.28125" style="0" customWidth="1"/>
    <col min="527" max="527" width="105.140625" style="0" customWidth="1"/>
    <col min="763" max="763" width="1.28515625" style="0" customWidth="1"/>
    <col min="764" max="764" width="83.140625" style="0" customWidth="1"/>
    <col min="765" max="765" width="21.00390625" style="0" customWidth="1"/>
    <col min="766" max="766" width="19.8515625" style="0" customWidth="1"/>
    <col min="767" max="767" width="21.140625" style="0" customWidth="1"/>
    <col min="768" max="768" width="22.140625" style="0" customWidth="1"/>
    <col min="769" max="769" width="22.421875" style="0" customWidth="1"/>
    <col min="770" max="770" width="22.7109375" style="0" customWidth="1"/>
    <col min="771" max="771" width="23.140625" style="0" customWidth="1"/>
    <col min="772" max="772" width="24.7109375" style="0" customWidth="1"/>
    <col min="773" max="773" width="25.140625" style="0" customWidth="1"/>
    <col min="774" max="774" width="24.57421875" style="0" customWidth="1"/>
    <col min="775" max="775" width="24.7109375" style="0" customWidth="1"/>
    <col min="776" max="776" width="0.71875" style="0" customWidth="1"/>
    <col min="777" max="777" width="22.140625" style="0" customWidth="1"/>
    <col min="778" max="778" width="1.1484375" style="0" customWidth="1"/>
    <col min="779" max="779" width="3.8515625" style="0" customWidth="1"/>
    <col min="780" max="780" width="19.140625" style="0" customWidth="1"/>
    <col min="782" max="782" width="22.28125" style="0" customWidth="1"/>
    <col min="783" max="783" width="105.140625" style="0" customWidth="1"/>
    <col min="1019" max="1019" width="1.28515625" style="0" customWidth="1"/>
    <col min="1020" max="1020" width="83.140625" style="0" customWidth="1"/>
    <col min="1021" max="1021" width="21.00390625" style="0" customWidth="1"/>
    <col min="1022" max="1022" width="19.8515625" style="0" customWidth="1"/>
    <col min="1023" max="1023" width="21.140625" style="0" customWidth="1"/>
    <col min="1024" max="1024" width="22.140625" style="0" customWidth="1"/>
    <col min="1025" max="1025" width="22.421875" style="0" customWidth="1"/>
    <col min="1026" max="1026" width="22.7109375" style="0" customWidth="1"/>
    <col min="1027" max="1027" width="23.140625" style="0" customWidth="1"/>
    <col min="1028" max="1028" width="24.7109375" style="0" customWidth="1"/>
    <col min="1029" max="1029" width="25.140625" style="0" customWidth="1"/>
    <col min="1030" max="1030" width="24.57421875" style="0" customWidth="1"/>
    <col min="1031" max="1031" width="24.7109375" style="0" customWidth="1"/>
    <col min="1032" max="1032" width="0.71875" style="0" customWidth="1"/>
    <col min="1033" max="1033" width="22.140625" style="0" customWidth="1"/>
    <col min="1034" max="1034" width="1.1484375" style="0" customWidth="1"/>
    <col min="1035" max="1035" width="3.8515625" style="0" customWidth="1"/>
    <col min="1036" max="1036" width="19.140625" style="0" customWidth="1"/>
    <col min="1038" max="1038" width="22.28125" style="0" customWidth="1"/>
    <col min="1039" max="1039" width="105.140625" style="0" customWidth="1"/>
    <col min="1275" max="1275" width="1.28515625" style="0" customWidth="1"/>
    <col min="1276" max="1276" width="83.140625" style="0" customWidth="1"/>
    <col min="1277" max="1277" width="21.00390625" style="0" customWidth="1"/>
    <col min="1278" max="1278" width="19.8515625" style="0" customWidth="1"/>
    <col min="1279" max="1279" width="21.140625" style="0" customWidth="1"/>
    <col min="1280" max="1280" width="22.140625" style="0" customWidth="1"/>
    <col min="1281" max="1281" width="22.421875" style="0" customWidth="1"/>
    <col min="1282" max="1282" width="22.7109375" style="0" customWidth="1"/>
    <col min="1283" max="1283" width="23.140625" style="0" customWidth="1"/>
    <col min="1284" max="1284" width="24.7109375" style="0" customWidth="1"/>
    <col min="1285" max="1285" width="25.140625" style="0" customWidth="1"/>
    <col min="1286" max="1286" width="24.57421875" style="0" customWidth="1"/>
    <col min="1287" max="1287" width="24.7109375" style="0" customWidth="1"/>
    <col min="1288" max="1288" width="0.71875" style="0" customWidth="1"/>
    <col min="1289" max="1289" width="22.140625" style="0" customWidth="1"/>
    <col min="1290" max="1290" width="1.1484375" style="0" customWidth="1"/>
    <col min="1291" max="1291" width="3.8515625" style="0" customWidth="1"/>
    <col min="1292" max="1292" width="19.140625" style="0" customWidth="1"/>
    <col min="1294" max="1294" width="22.28125" style="0" customWidth="1"/>
    <col min="1295" max="1295" width="105.140625" style="0" customWidth="1"/>
    <col min="1531" max="1531" width="1.28515625" style="0" customWidth="1"/>
    <col min="1532" max="1532" width="83.140625" style="0" customWidth="1"/>
    <col min="1533" max="1533" width="21.00390625" style="0" customWidth="1"/>
    <col min="1534" max="1534" width="19.8515625" style="0" customWidth="1"/>
    <col min="1535" max="1535" width="21.140625" style="0" customWidth="1"/>
    <col min="1536" max="1536" width="22.140625" style="0" customWidth="1"/>
    <col min="1537" max="1537" width="22.421875" style="0" customWidth="1"/>
    <col min="1538" max="1538" width="22.7109375" style="0" customWidth="1"/>
    <col min="1539" max="1539" width="23.140625" style="0" customWidth="1"/>
    <col min="1540" max="1540" width="24.7109375" style="0" customWidth="1"/>
    <col min="1541" max="1541" width="25.140625" style="0" customWidth="1"/>
    <col min="1542" max="1542" width="24.57421875" style="0" customWidth="1"/>
    <col min="1543" max="1543" width="24.7109375" style="0" customWidth="1"/>
    <col min="1544" max="1544" width="0.71875" style="0" customWidth="1"/>
    <col min="1545" max="1545" width="22.140625" style="0" customWidth="1"/>
    <col min="1546" max="1546" width="1.1484375" style="0" customWidth="1"/>
    <col min="1547" max="1547" width="3.8515625" style="0" customWidth="1"/>
    <col min="1548" max="1548" width="19.140625" style="0" customWidth="1"/>
    <col min="1550" max="1550" width="22.28125" style="0" customWidth="1"/>
    <col min="1551" max="1551" width="105.140625" style="0" customWidth="1"/>
    <col min="1787" max="1787" width="1.28515625" style="0" customWidth="1"/>
    <col min="1788" max="1788" width="83.140625" style="0" customWidth="1"/>
    <col min="1789" max="1789" width="21.00390625" style="0" customWidth="1"/>
    <col min="1790" max="1790" width="19.8515625" style="0" customWidth="1"/>
    <col min="1791" max="1791" width="21.140625" style="0" customWidth="1"/>
    <col min="1792" max="1792" width="22.140625" style="0" customWidth="1"/>
    <col min="1793" max="1793" width="22.421875" style="0" customWidth="1"/>
    <col min="1794" max="1794" width="22.7109375" style="0" customWidth="1"/>
    <col min="1795" max="1795" width="23.140625" style="0" customWidth="1"/>
    <col min="1796" max="1796" width="24.7109375" style="0" customWidth="1"/>
    <col min="1797" max="1797" width="25.140625" style="0" customWidth="1"/>
    <col min="1798" max="1798" width="24.57421875" style="0" customWidth="1"/>
    <col min="1799" max="1799" width="24.7109375" style="0" customWidth="1"/>
    <col min="1800" max="1800" width="0.71875" style="0" customWidth="1"/>
    <col min="1801" max="1801" width="22.140625" style="0" customWidth="1"/>
    <col min="1802" max="1802" width="1.1484375" style="0" customWidth="1"/>
    <col min="1803" max="1803" width="3.8515625" style="0" customWidth="1"/>
    <col min="1804" max="1804" width="19.140625" style="0" customWidth="1"/>
    <col min="1806" max="1806" width="22.28125" style="0" customWidth="1"/>
    <col min="1807" max="1807" width="105.140625" style="0" customWidth="1"/>
    <col min="2043" max="2043" width="1.28515625" style="0" customWidth="1"/>
    <col min="2044" max="2044" width="83.140625" style="0" customWidth="1"/>
    <col min="2045" max="2045" width="21.00390625" style="0" customWidth="1"/>
    <col min="2046" max="2046" width="19.8515625" style="0" customWidth="1"/>
    <col min="2047" max="2047" width="21.140625" style="0" customWidth="1"/>
    <col min="2048" max="2048" width="22.140625" style="0" customWidth="1"/>
    <col min="2049" max="2049" width="22.421875" style="0" customWidth="1"/>
    <col min="2050" max="2050" width="22.7109375" style="0" customWidth="1"/>
    <col min="2051" max="2051" width="23.140625" style="0" customWidth="1"/>
    <col min="2052" max="2052" width="24.7109375" style="0" customWidth="1"/>
    <col min="2053" max="2053" width="25.140625" style="0" customWidth="1"/>
    <col min="2054" max="2054" width="24.57421875" style="0" customWidth="1"/>
    <col min="2055" max="2055" width="24.7109375" style="0" customWidth="1"/>
    <col min="2056" max="2056" width="0.71875" style="0" customWidth="1"/>
    <col min="2057" max="2057" width="22.140625" style="0" customWidth="1"/>
    <col min="2058" max="2058" width="1.1484375" style="0" customWidth="1"/>
    <col min="2059" max="2059" width="3.8515625" style="0" customWidth="1"/>
    <col min="2060" max="2060" width="19.140625" style="0" customWidth="1"/>
    <col min="2062" max="2062" width="22.28125" style="0" customWidth="1"/>
    <col min="2063" max="2063" width="105.140625" style="0" customWidth="1"/>
    <col min="2299" max="2299" width="1.28515625" style="0" customWidth="1"/>
    <col min="2300" max="2300" width="83.140625" style="0" customWidth="1"/>
    <col min="2301" max="2301" width="21.00390625" style="0" customWidth="1"/>
    <col min="2302" max="2302" width="19.8515625" style="0" customWidth="1"/>
    <col min="2303" max="2303" width="21.140625" style="0" customWidth="1"/>
    <col min="2304" max="2304" width="22.140625" style="0" customWidth="1"/>
    <col min="2305" max="2305" width="22.421875" style="0" customWidth="1"/>
    <col min="2306" max="2306" width="22.7109375" style="0" customWidth="1"/>
    <col min="2307" max="2307" width="23.140625" style="0" customWidth="1"/>
    <col min="2308" max="2308" width="24.7109375" style="0" customWidth="1"/>
    <col min="2309" max="2309" width="25.140625" style="0" customWidth="1"/>
    <col min="2310" max="2310" width="24.57421875" style="0" customWidth="1"/>
    <col min="2311" max="2311" width="24.7109375" style="0" customWidth="1"/>
    <col min="2312" max="2312" width="0.71875" style="0" customWidth="1"/>
    <col min="2313" max="2313" width="22.140625" style="0" customWidth="1"/>
    <col min="2314" max="2314" width="1.1484375" style="0" customWidth="1"/>
    <col min="2315" max="2315" width="3.8515625" style="0" customWidth="1"/>
    <col min="2316" max="2316" width="19.140625" style="0" customWidth="1"/>
    <col min="2318" max="2318" width="22.28125" style="0" customWidth="1"/>
    <col min="2319" max="2319" width="105.140625" style="0" customWidth="1"/>
    <col min="2555" max="2555" width="1.28515625" style="0" customWidth="1"/>
    <col min="2556" max="2556" width="83.140625" style="0" customWidth="1"/>
    <col min="2557" max="2557" width="21.00390625" style="0" customWidth="1"/>
    <col min="2558" max="2558" width="19.8515625" style="0" customWidth="1"/>
    <col min="2559" max="2559" width="21.140625" style="0" customWidth="1"/>
    <col min="2560" max="2560" width="22.140625" style="0" customWidth="1"/>
    <col min="2561" max="2561" width="22.421875" style="0" customWidth="1"/>
    <col min="2562" max="2562" width="22.7109375" style="0" customWidth="1"/>
    <col min="2563" max="2563" width="23.140625" style="0" customWidth="1"/>
    <col min="2564" max="2564" width="24.7109375" style="0" customWidth="1"/>
    <col min="2565" max="2565" width="25.140625" style="0" customWidth="1"/>
    <col min="2566" max="2566" width="24.57421875" style="0" customWidth="1"/>
    <col min="2567" max="2567" width="24.7109375" style="0" customWidth="1"/>
    <col min="2568" max="2568" width="0.71875" style="0" customWidth="1"/>
    <col min="2569" max="2569" width="22.140625" style="0" customWidth="1"/>
    <col min="2570" max="2570" width="1.1484375" style="0" customWidth="1"/>
    <col min="2571" max="2571" width="3.8515625" style="0" customWidth="1"/>
    <col min="2572" max="2572" width="19.140625" style="0" customWidth="1"/>
    <col min="2574" max="2574" width="22.28125" style="0" customWidth="1"/>
    <col min="2575" max="2575" width="105.140625" style="0" customWidth="1"/>
    <col min="2811" max="2811" width="1.28515625" style="0" customWidth="1"/>
    <col min="2812" max="2812" width="83.140625" style="0" customWidth="1"/>
    <col min="2813" max="2813" width="21.00390625" style="0" customWidth="1"/>
    <col min="2814" max="2814" width="19.8515625" style="0" customWidth="1"/>
    <col min="2815" max="2815" width="21.140625" style="0" customWidth="1"/>
    <col min="2816" max="2816" width="22.140625" style="0" customWidth="1"/>
    <col min="2817" max="2817" width="22.421875" style="0" customWidth="1"/>
    <col min="2818" max="2818" width="22.7109375" style="0" customWidth="1"/>
    <col min="2819" max="2819" width="23.140625" style="0" customWidth="1"/>
    <col min="2820" max="2820" width="24.7109375" style="0" customWidth="1"/>
    <col min="2821" max="2821" width="25.140625" style="0" customWidth="1"/>
    <col min="2822" max="2822" width="24.57421875" style="0" customWidth="1"/>
    <col min="2823" max="2823" width="24.7109375" style="0" customWidth="1"/>
    <col min="2824" max="2824" width="0.71875" style="0" customWidth="1"/>
    <col min="2825" max="2825" width="22.140625" style="0" customWidth="1"/>
    <col min="2826" max="2826" width="1.1484375" style="0" customWidth="1"/>
    <col min="2827" max="2827" width="3.8515625" style="0" customWidth="1"/>
    <col min="2828" max="2828" width="19.140625" style="0" customWidth="1"/>
    <col min="2830" max="2830" width="22.28125" style="0" customWidth="1"/>
    <col min="2831" max="2831" width="105.140625" style="0" customWidth="1"/>
    <col min="3067" max="3067" width="1.28515625" style="0" customWidth="1"/>
    <col min="3068" max="3068" width="83.140625" style="0" customWidth="1"/>
    <col min="3069" max="3069" width="21.00390625" style="0" customWidth="1"/>
    <col min="3070" max="3070" width="19.8515625" style="0" customWidth="1"/>
    <col min="3071" max="3071" width="21.140625" style="0" customWidth="1"/>
    <col min="3072" max="3072" width="22.140625" style="0" customWidth="1"/>
    <col min="3073" max="3073" width="22.421875" style="0" customWidth="1"/>
    <col min="3074" max="3074" width="22.7109375" style="0" customWidth="1"/>
    <col min="3075" max="3075" width="23.140625" style="0" customWidth="1"/>
    <col min="3076" max="3076" width="24.7109375" style="0" customWidth="1"/>
    <col min="3077" max="3077" width="25.140625" style="0" customWidth="1"/>
    <col min="3078" max="3078" width="24.57421875" style="0" customWidth="1"/>
    <col min="3079" max="3079" width="24.7109375" style="0" customWidth="1"/>
    <col min="3080" max="3080" width="0.71875" style="0" customWidth="1"/>
    <col min="3081" max="3081" width="22.140625" style="0" customWidth="1"/>
    <col min="3082" max="3082" width="1.1484375" style="0" customWidth="1"/>
    <col min="3083" max="3083" width="3.8515625" style="0" customWidth="1"/>
    <col min="3084" max="3084" width="19.140625" style="0" customWidth="1"/>
    <col min="3086" max="3086" width="22.28125" style="0" customWidth="1"/>
    <col min="3087" max="3087" width="105.140625" style="0" customWidth="1"/>
    <col min="3323" max="3323" width="1.28515625" style="0" customWidth="1"/>
    <col min="3324" max="3324" width="83.140625" style="0" customWidth="1"/>
    <col min="3325" max="3325" width="21.00390625" style="0" customWidth="1"/>
    <col min="3326" max="3326" width="19.8515625" style="0" customWidth="1"/>
    <col min="3327" max="3327" width="21.140625" style="0" customWidth="1"/>
    <col min="3328" max="3328" width="22.140625" style="0" customWidth="1"/>
    <col min="3329" max="3329" width="22.421875" style="0" customWidth="1"/>
    <col min="3330" max="3330" width="22.7109375" style="0" customWidth="1"/>
    <col min="3331" max="3331" width="23.140625" style="0" customWidth="1"/>
    <col min="3332" max="3332" width="24.7109375" style="0" customWidth="1"/>
    <col min="3333" max="3333" width="25.140625" style="0" customWidth="1"/>
    <col min="3334" max="3334" width="24.57421875" style="0" customWidth="1"/>
    <col min="3335" max="3335" width="24.7109375" style="0" customWidth="1"/>
    <col min="3336" max="3336" width="0.71875" style="0" customWidth="1"/>
    <col min="3337" max="3337" width="22.140625" style="0" customWidth="1"/>
    <col min="3338" max="3338" width="1.1484375" style="0" customWidth="1"/>
    <col min="3339" max="3339" width="3.8515625" style="0" customWidth="1"/>
    <col min="3340" max="3340" width="19.140625" style="0" customWidth="1"/>
    <col min="3342" max="3342" width="22.28125" style="0" customWidth="1"/>
    <col min="3343" max="3343" width="105.140625" style="0" customWidth="1"/>
    <col min="3579" max="3579" width="1.28515625" style="0" customWidth="1"/>
    <col min="3580" max="3580" width="83.140625" style="0" customWidth="1"/>
    <col min="3581" max="3581" width="21.00390625" style="0" customWidth="1"/>
    <col min="3582" max="3582" width="19.8515625" style="0" customWidth="1"/>
    <col min="3583" max="3583" width="21.140625" style="0" customWidth="1"/>
    <col min="3584" max="3584" width="22.140625" style="0" customWidth="1"/>
    <col min="3585" max="3585" width="22.421875" style="0" customWidth="1"/>
    <col min="3586" max="3586" width="22.7109375" style="0" customWidth="1"/>
    <col min="3587" max="3587" width="23.140625" style="0" customWidth="1"/>
    <col min="3588" max="3588" width="24.7109375" style="0" customWidth="1"/>
    <col min="3589" max="3589" width="25.140625" style="0" customWidth="1"/>
    <col min="3590" max="3590" width="24.57421875" style="0" customWidth="1"/>
    <col min="3591" max="3591" width="24.7109375" style="0" customWidth="1"/>
    <col min="3592" max="3592" width="0.71875" style="0" customWidth="1"/>
    <col min="3593" max="3593" width="22.140625" style="0" customWidth="1"/>
    <col min="3594" max="3594" width="1.1484375" style="0" customWidth="1"/>
    <col min="3595" max="3595" width="3.8515625" style="0" customWidth="1"/>
    <col min="3596" max="3596" width="19.140625" style="0" customWidth="1"/>
    <col min="3598" max="3598" width="22.28125" style="0" customWidth="1"/>
    <col min="3599" max="3599" width="105.140625" style="0" customWidth="1"/>
    <col min="3835" max="3835" width="1.28515625" style="0" customWidth="1"/>
    <col min="3836" max="3836" width="83.140625" style="0" customWidth="1"/>
    <col min="3837" max="3837" width="21.00390625" style="0" customWidth="1"/>
    <col min="3838" max="3838" width="19.8515625" style="0" customWidth="1"/>
    <col min="3839" max="3839" width="21.140625" style="0" customWidth="1"/>
    <col min="3840" max="3840" width="22.140625" style="0" customWidth="1"/>
    <col min="3841" max="3841" width="22.421875" style="0" customWidth="1"/>
    <col min="3842" max="3842" width="22.7109375" style="0" customWidth="1"/>
    <col min="3843" max="3843" width="23.140625" style="0" customWidth="1"/>
    <col min="3844" max="3844" width="24.7109375" style="0" customWidth="1"/>
    <col min="3845" max="3845" width="25.140625" style="0" customWidth="1"/>
    <col min="3846" max="3846" width="24.57421875" style="0" customWidth="1"/>
    <col min="3847" max="3847" width="24.7109375" style="0" customWidth="1"/>
    <col min="3848" max="3848" width="0.71875" style="0" customWidth="1"/>
    <col min="3849" max="3849" width="22.140625" style="0" customWidth="1"/>
    <col min="3850" max="3850" width="1.1484375" style="0" customWidth="1"/>
    <col min="3851" max="3851" width="3.8515625" style="0" customWidth="1"/>
    <col min="3852" max="3852" width="19.140625" style="0" customWidth="1"/>
    <col min="3854" max="3854" width="22.28125" style="0" customWidth="1"/>
    <col min="3855" max="3855" width="105.140625" style="0" customWidth="1"/>
    <col min="4091" max="4091" width="1.28515625" style="0" customWidth="1"/>
    <col min="4092" max="4092" width="83.140625" style="0" customWidth="1"/>
    <col min="4093" max="4093" width="21.00390625" style="0" customWidth="1"/>
    <col min="4094" max="4094" width="19.8515625" style="0" customWidth="1"/>
    <col min="4095" max="4095" width="21.140625" style="0" customWidth="1"/>
    <col min="4096" max="4096" width="22.140625" style="0" customWidth="1"/>
    <col min="4097" max="4097" width="22.421875" style="0" customWidth="1"/>
    <col min="4098" max="4098" width="22.7109375" style="0" customWidth="1"/>
    <col min="4099" max="4099" width="23.140625" style="0" customWidth="1"/>
    <col min="4100" max="4100" width="24.7109375" style="0" customWidth="1"/>
    <col min="4101" max="4101" width="25.140625" style="0" customWidth="1"/>
    <col min="4102" max="4102" width="24.57421875" style="0" customWidth="1"/>
    <col min="4103" max="4103" width="24.7109375" style="0" customWidth="1"/>
    <col min="4104" max="4104" width="0.71875" style="0" customWidth="1"/>
    <col min="4105" max="4105" width="22.140625" style="0" customWidth="1"/>
    <col min="4106" max="4106" width="1.1484375" style="0" customWidth="1"/>
    <col min="4107" max="4107" width="3.8515625" style="0" customWidth="1"/>
    <col min="4108" max="4108" width="19.140625" style="0" customWidth="1"/>
    <col min="4110" max="4110" width="22.28125" style="0" customWidth="1"/>
    <col min="4111" max="4111" width="105.140625" style="0" customWidth="1"/>
    <col min="4347" max="4347" width="1.28515625" style="0" customWidth="1"/>
    <col min="4348" max="4348" width="83.140625" style="0" customWidth="1"/>
    <col min="4349" max="4349" width="21.00390625" style="0" customWidth="1"/>
    <col min="4350" max="4350" width="19.8515625" style="0" customWidth="1"/>
    <col min="4351" max="4351" width="21.140625" style="0" customWidth="1"/>
    <col min="4352" max="4352" width="22.140625" style="0" customWidth="1"/>
    <col min="4353" max="4353" width="22.421875" style="0" customWidth="1"/>
    <col min="4354" max="4354" width="22.7109375" style="0" customWidth="1"/>
    <col min="4355" max="4355" width="23.140625" style="0" customWidth="1"/>
    <col min="4356" max="4356" width="24.7109375" style="0" customWidth="1"/>
    <col min="4357" max="4357" width="25.140625" style="0" customWidth="1"/>
    <col min="4358" max="4358" width="24.57421875" style="0" customWidth="1"/>
    <col min="4359" max="4359" width="24.7109375" style="0" customWidth="1"/>
    <col min="4360" max="4360" width="0.71875" style="0" customWidth="1"/>
    <col min="4361" max="4361" width="22.140625" style="0" customWidth="1"/>
    <col min="4362" max="4362" width="1.1484375" style="0" customWidth="1"/>
    <col min="4363" max="4363" width="3.8515625" style="0" customWidth="1"/>
    <col min="4364" max="4364" width="19.140625" style="0" customWidth="1"/>
    <col min="4366" max="4366" width="22.28125" style="0" customWidth="1"/>
    <col min="4367" max="4367" width="105.140625" style="0" customWidth="1"/>
    <col min="4603" max="4603" width="1.28515625" style="0" customWidth="1"/>
    <col min="4604" max="4604" width="83.140625" style="0" customWidth="1"/>
    <col min="4605" max="4605" width="21.00390625" style="0" customWidth="1"/>
    <col min="4606" max="4606" width="19.8515625" style="0" customWidth="1"/>
    <col min="4607" max="4607" width="21.140625" style="0" customWidth="1"/>
    <col min="4608" max="4608" width="22.140625" style="0" customWidth="1"/>
    <col min="4609" max="4609" width="22.421875" style="0" customWidth="1"/>
    <col min="4610" max="4610" width="22.7109375" style="0" customWidth="1"/>
    <col min="4611" max="4611" width="23.140625" style="0" customWidth="1"/>
    <col min="4612" max="4612" width="24.7109375" style="0" customWidth="1"/>
    <col min="4613" max="4613" width="25.140625" style="0" customWidth="1"/>
    <col min="4614" max="4614" width="24.57421875" style="0" customWidth="1"/>
    <col min="4615" max="4615" width="24.7109375" style="0" customWidth="1"/>
    <col min="4616" max="4616" width="0.71875" style="0" customWidth="1"/>
    <col min="4617" max="4617" width="22.140625" style="0" customWidth="1"/>
    <col min="4618" max="4618" width="1.1484375" style="0" customWidth="1"/>
    <col min="4619" max="4619" width="3.8515625" style="0" customWidth="1"/>
    <col min="4620" max="4620" width="19.140625" style="0" customWidth="1"/>
    <col min="4622" max="4622" width="22.28125" style="0" customWidth="1"/>
    <col min="4623" max="4623" width="105.140625" style="0" customWidth="1"/>
    <col min="4859" max="4859" width="1.28515625" style="0" customWidth="1"/>
    <col min="4860" max="4860" width="83.140625" style="0" customWidth="1"/>
    <col min="4861" max="4861" width="21.00390625" style="0" customWidth="1"/>
    <col min="4862" max="4862" width="19.8515625" style="0" customWidth="1"/>
    <col min="4863" max="4863" width="21.140625" style="0" customWidth="1"/>
    <col min="4864" max="4864" width="22.140625" style="0" customWidth="1"/>
    <col min="4865" max="4865" width="22.421875" style="0" customWidth="1"/>
    <col min="4866" max="4866" width="22.7109375" style="0" customWidth="1"/>
    <col min="4867" max="4867" width="23.140625" style="0" customWidth="1"/>
    <col min="4868" max="4868" width="24.7109375" style="0" customWidth="1"/>
    <col min="4869" max="4869" width="25.140625" style="0" customWidth="1"/>
    <col min="4870" max="4870" width="24.57421875" style="0" customWidth="1"/>
    <col min="4871" max="4871" width="24.7109375" style="0" customWidth="1"/>
    <col min="4872" max="4872" width="0.71875" style="0" customWidth="1"/>
    <col min="4873" max="4873" width="22.140625" style="0" customWidth="1"/>
    <col min="4874" max="4874" width="1.1484375" style="0" customWidth="1"/>
    <col min="4875" max="4875" width="3.8515625" style="0" customWidth="1"/>
    <col min="4876" max="4876" width="19.140625" style="0" customWidth="1"/>
    <col min="4878" max="4878" width="22.28125" style="0" customWidth="1"/>
    <col min="4879" max="4879" width="105.140625" style="0" customWidth="1"/>
    <col min="5115" max="5115" width="1.28515625" style="0" customWidth="1"/>
    <col min="5116" max="5116" width="83.140625" style="0" customWidth="1"/>
    <col min="5117" max="5117" width="21.00390625" style="0" customWidth="1"/>
    <col min="5118" max="5118" width="19.8515625" style="0" customWidth="1"/>
    <col min="5119" max="5119" width="21.140625" style="0" customWidth="1"/>
    <col min="5120" max="5120" width="22.140625" style="0" customWidth="1"/>
    <col min="5121" max="5121" width="22.421875" style="0" customWidth="1"/>
    <col min="5122" max="5122" width="22.7109375" style="0" customWidth="1"/>
    <col min="5123" max="5123" width="23.140625" style="0" customWidth="1"/>
    <col min="5124" max="5124" width="24.7109375" style="0" customWidth="1"/>
    <col min="5125" max="5125" width="25.140625" style="0" customWidth="1"/>
    <col min="5126" max="5126" width="24.57421875" style="0" customWidth="1"/>
    <col min="5127" max="5127" width="24.7109375" style="0" customWidth="1"/>
    <col min="5128" max="5128" width="0.71875" style="0" customWidth="1"/>
    <col min="5129" max="5129" width="22.140625" style="0" customWidth="1"/>
    <col min="5130" max="5130" width="1.1484375" style="0" customWidth="1"/>
    <col min="5131" max="5131" width="3.8515625" style="0" customWidth="1"/>
    <col min="5132" max="5132" width="19.140625" style="0" customWidth="1"/>
    <col min="5134" max="5134" width="22.28125" style="0" customWidth="1"/>
    <col min="5135" max="5135" width="105.140625" style="0" customWidth="1"/>
    <col min="5371" max="5371" width="1.28515625" style="0" customWidth="1"/>
    <col min="5372" max="5372" width="83.140625" style="0" customWidth="1"/>
    <col min="5373" max="5373" width="21.00390625" style="0" customWidth="1"/>
    <col min="5374" max="5374" width="19.8515625" style="0" customWidth="1"/>
    <col min="5375" max="5375" width="21.140625" style="0" customWidth="1"/>
    <col min="5376" max="5376" width="22.140625" style="0" customWidth="1"/>
    <col min="5377" max="5377" width="22.421875" style="0" customWidth="1"/>
    <col min="5378" max="5378" width="22.7109375" style="0" customWidth="1"/>
    <col min="5379" max="5379" width="23.140625" style="0" customWidth="1"/>
    <col min="5380" max="5380" width="24.7109375" style="0" customWidth="1"/>
    <col min="5381" max="5381" width="25.140625" style="0" customWidth="1"/>
    <col min="5382" max="5382" width="24.57421875" style="0" customWidth="1"/>
    <col min="5383" max="5383" width="24.7109375" style="0" customWidth="1"/>
    <col min="5384" max="5384" width="0.71875" style="0" customWidth="1"/>
    <col min="5385" max="5385" width="22.140625" style="0" customWidth="1"/>
    <col min="5386" max="5386" width="1.1484375" style="0" customWidth="1"/>
    <col min="5387" max="5387" width="3.8515625" style="0" customWidth="1"/>
    <col min="5388" max="5388" width="19.140625" style="0" customWidth="1"/>
    <col min="5390" max="5390" width="22.28125" style="0" customWidth="1"/>
    <col min="5391" max="5391" width="105.140625" style="0" customWidth="1"/>
    <col min="5627" max="5627" width="1.28515625" style="0" customWidth="1"/>
    <col min="5628" max="5628" width="83.140625" style="0" customWidth="1"/>
    <col min="5629" max="5629" width="21.00390625" style="0" customWidth="1"/>
    <col min="5630" max="5630" width="19.8515625" style="0" customWidth="1"/>
    <col min="5631" max="5631" width="21.140625" style="0" customWidth="1"/>
    <col min="5632" max="5632" width="22.140625" style="0" customWidth="1"/>
    <col min="5633" max="5633" width="22.421875" style="0" customWidth="1"/>
    <col min="5634" max="5634" width="22.7109375" style="0" customWidth="1"/>
    <col min="5635" max="5635" width="23.140625" style="0" customWidth="1"/>
    <col min="5636" max="5636" width="24.7109375" style="0" customWidth="1"/>
    <col min="5637" max="5637" width="25.140625" style="0" customWidth="1"/>
    <col min="5638" max="5638" width="24.57421875" style="0" customWidth="1"/>
    <col min="5639" max="5639" width="24.7109375" style="0" customWidth="1"/>
    <col min="5640" max="5640" width="0.71875" style="0" customWidth="1"/>
    <col min="5641" max="5641" width="22.140625" style="0" customWidth="1"/>
    <col min="5642" max="5642" width="1.1484375" style="0" customWidth="1"/>
    <col min="5643" max="5643" width="3.8515625" style="0" customWidth="1"/>
    <col min="5644" max="5644" width="19.140625" style="0" customWidth="1"/>
    <col min="5646" max="5646" width="22.28125" style="0" customWidth="1"/>
    <col min="5647" max="5647" width="105.140625" style="0" customWidth="1"/>
    <col min="5883" max="5883" width="1.28515625" style="0" customWidth="1"/>
    <col min="5884" max="5884" width="83.140625" style="0" customWidth="1"/>
    <col min="5885" max="5885" width="21.00390625" style="0" customWidth="1"/>
    <col min="5886" max="5886" width="19.8515625" style="0" customWidth="1"/>
    <col min="5887" max="5887" width="21.140625" style="0" customWidth="1"/>
    <col min="5888" max="5888" width="22.140625" style="0" customWidth="1"/>
    <col min="5889" max="5889" width="22.421875" style="0" customWidth="1"/>
    <col min="5890" max="5890" width="22.7109375" style="0" customWidth="1"/>
    <col min="5891" max="5891" width="23.140625" style="0" customWidth="1"/>
    <col min="5892" max="5892" width="24.7109375" style="0" customWidth="1"/>
    <col min="5893" max="5893" width="25.140625" style="0" customWidth="1"/>
    <col min="5894" max="5894" width="24.57421875" style="0" customWidth="1"/>
    <col min="5895" max="5895" width="24.7109375" style="0" customWidth="1"/>
    <col min="5896" max="5896" width="0.71875" style="0" customWidth="1"/>
    <col min="5897" max="5897" width="22.140625" style="0" customWidth="1"/>
    <col min="5898" max="5898" width="1.1484375" style="0" customWidth="1"/>
    <col min="5899" max="5899" width="3.8515625" style="0" customWidth="1"/>
    <col min="5900" max="5900" width="19.140625" style="0" customWidth="1"/>
    <col min="5902" max="5902" width="22.28125" style="0" customWidth="1"/>
    <col min="5903" max="5903" width="105.140625" style="0" customWidth="1"/>
    <col min="6139" max="6139" width="1.28515625" style="0" customWidth="1"/>
    <col min="6140" max="6140" width="83.140625" style="0" customWidth="1"/>
    <col min="6141" max="6141" width="21.00390625" style="0" customWidth="1"/>
    <col min="6142" max="6142" width="19.8515625" style="0" customWidth="1"/>
    <col min="6143" max="6143" width="21.140625" style="0" customWidth="1"/>
    <col min="6144" max="6144" width="22.140625" style="0" customWidth="1"/>
    <col min="6145" max="6145" width="22.421875" style="0" customWidth="1"/>
    <col min="6146" max="6146" width="22.7109375" style="0" customWidth="1"/>
    <col min="6147" max="6147" width="23.140625" style="0" customWidth="1"/>
    <col min="6148" max="6148" width="24.7109375" style="0" customWidth="1"/>
    <col min="6149" max="6149" width="25.140625" style="0" customWidth="1"/>
    <col min="6150" max="6150" width="24.57421875" style="0" customWidth="1"/>
    <col min="6151" max="6151" width="24.7109375" style="0" customWidth="1"/>
    <col min="6152" max="6152" width="0.71875" style="0" customWidth="1"/>
    <col min="6153" max="6153" width="22.140625" style="0" customWidth="1"/>
    <col min="6154" max="6154" width="1.1484375" style="0" customWidth="1"/>
    <col min="6155" max="6155" width="3.8515625" style="0" customWidth="1"/>
    <col min="6156" max="6156" width="19.140625" style="0" customWidth="1"/>
    <col min="6158" max="6158" width="22.28125" style="0" customWidth="1"/>
    <col min="6159" max="6159" width="105.140625" style="0" customWidth="1"/>
    <col min="6395" max="6395" width="1.28515625" style="0" customWidth="1"/>
    <col min="6396" max="6396" width="83.140625" style="0" customWidth="1"/>
    <col min="6397" max="6397" width="21.00390625" style="0" customWidth="1"/>
    <col min="6398" max="6398" width="19.8515625" style="0" customWidth="1"/>
    <col min="6399" max="6399" width="21.140625" style="0" customWidth="1"/>
    <col min="6400" max="6400" width="22.140625" style="0" customWidth="1"/>
    <col min="6401" max="6401" width="22.421875" style="0" customWidth="1"/>
    <col min="6402" max="6402" width="22.7109375" style="0" customWidth="1"/>
    <col min="6403" max="6403" width="23.140625" style="0" customWidth="1"/>
    <col min="6404" max="6404" width="24.7109375" style="0" customWidth="1"/>
    <col min="6405" max="6405" width="25.140625" style="0" customWidth="1"/>
    <col min="6406" max="6406" width="24.57421875" style="0" customWidth="1"/>
    <col min="6407" max="6407" width="24.7109375" style="0" customWidth="1"/>
    <col min="6408" max="6408" width="0.71875" style="0" customWidth="1"/>
    <col min="6409" max="6409" width="22.140625" style="0" customWidth="1"/>
    <col min="6410" max="6410" width="1.1484375" style="0" customWidth="1"/>
    <col min="6411" max="6411" width="3.8515625" style="0" customWidth="1"/>
    <col min="6412" max="6412" width="19.140625" style="0" customWidth="1"/>
    <col min="6414" max="6414" width="22.28125" style="0" customWidth="1"/>
    <col min="6415" max="6415" width="105.140625" style="0" customWidth="1"/>
    <col min="6651" max="6651" width="1.28515625" style="0" customWidth="1"/>
    <col min="6652" max="6652" width="83.140625" style="0" customWidth="1"/>
    <col min="6653" max="6653" width="21.00390625" style="0" customWidth="1"/>
    <col min="6654" max="6654" width="19.8515625" style="0" customWidth="1"/>
    <col min="6655" max="6655" width="21.140625" style="0" customWidth="1"/>
    <col min="6656" max="6656" width="22.140625" style="0" customWidth="1"/>
    <col min="6657" max="6657" width="22.421875" style="0" customWidth="1"/>
    <col min="6658" max="6658" width="22.7109375" style="0" customWidth="1"/>
    <col min="6659" max="6659" width="23.140625" style="0" customWidth="1"/>
    <col min="6660" max="6660" width="24.7109375" style="0" customWidth="1"/>
    <col min="6661" max="6661" width="25.140625" style="0" customWidth="1"/>
    <col min="6662" max="6662" width="24.57421875" style="0" customWidth="1"/>
    <col min="6663" max="6663" width="24.7109375" style="0" customWidth="1"/>
    <col min="6664" max="6664" width="0.71875" style="0" customWidth="1"/>
    <col min="6665" max="6665" width="22.140625" style="0" customWidth="1"/>
    <col min="6666" max="6666" width="1.1484375" style="0" customWidth="1"/>
    <col min="6667" max="6667" width="3.8515625" style="0" customWidth="1"/>
    <col min="6668" max="6668" width="19.140625" style="0" customWidth="1"/>
    <col min="6670" max="6670" width="22.28125" style="0" customWidth="1"/>
    <col min="6671" max="6671" width="105.140625" style="0" customWidth="1"/>
    <col min="6907" max="6907" width="1.28515625" style="0" customWidth="1"/>
    <col min="6908" max="6908" width="83.140625" style="0" customWidth="1"/>
    <col min="6909" max="6909" width="21.00390625" style="0" customWidth="1"/>
    <col min="6910" max="6910" width="19.8515625" style="0" customWidth="1"/>
    <col min="6911" max="6911" width="21.140625" style="0" customWidth="1"/>
    <col min="6912" max="6912" width="22.140625" style="0" customWidth="1"/>
    <col min="6913" max="6913" width="22.421875" style="0" customWidth="1"/>
    <col min="6914" max="6914" width="22.7109375" style="0" customWidth="1"/>
    <col min="6915" max="6915" width="23.140625" style="0" customWidth="1"/>
    <col min="6916" max="6916" width="24.7109375" style="0" customWidth="1"/>
    <col min="6917" max="6917" width="25.140625" style="0" customWidth="1"/>
    <col min="6918" max="6918" width="24.57421875" style="0" customWidth="1"/>
    <col min="6919" max="6919" width="24.7109375" style="0" customWidth="1"/>
    <col min="6920" max="6920" width="0.71875" style="0" customWidth="1"/>
    <col min="6921" max="6921" width="22.140625" style="0" customWidth="1"/>
    <col min="6922" max="6922" width="1.1484375" style="0" customWidth="1"/>
    <col min="6923" max="6923" width="3.8515625" style="0" customWidth="1"/>
    <col min="6924" max="6924" width="19.140625" style="0" customWidth="1"/>
    <col min="6926" max="6926" width="22.28125" style="0" customWidth="1"/>
    <col min="6927" max="6927" width="105.140625" style="0" customWidth="1"/>
    <col min="7163" max="7163" width="1.28515625" style="0" customWidth="1"/>
    <col min="7164" max="7164" width="83.140625" style="0" customWidth="1"/>
    <col min="7165" max="7165" width="21.00390625" style="0" customWidth="1"/>
    <col min="7166" max="7166" width="19.8515625" style="0" customWidth="1"/>
    <col min="7167" max="7167" width="21.140625" style="0" customWidth="1"/>
    <col min="7168" max="7168" width="22.140625" style="0" customWidth="1"/>
    <col min="7169" max="7169" width="22.421875" style="0" customWidth="1"/>
    <col min="7170" max="7170" width="22.7109375" style="0" customWidth="1"/>
    <col min="7171" max="7171" width="23.140625" style="0" customWidth="1"/>
    <col min="7172" max="7172" width="24.7109375" style="0" customWidth="1"/>
    <col min="7173" max="7173" width="25.140625" style="0" customWidth="1"/>
    <col min="7174" max="7174" width="24.57421875" style="0" customWidth="1"/>
    <col min="7175" max="7175" width="24.7109375" style="0" customWidth="1"/>
    <col min="7176" max="7176" width="0.71875" style="0" customWidth="1"/>
    <col min="7177" max="7177" width="22.140625" style="0" customWidth="1"/>
    <col min="7178" max="7178" width="1.1484375" style="0" customWidth="1"/>
    <col min="7179" max="7179" width="3.8515625" style="0" customWidth="1"/>
    <col min="7180" max="7180" width="19.140625" style="0" customWidth="1"/>
    <col min="7182" max="7182" width="22.28125" style="0" customWidth="1"/>
    <col min="7183" max="7183" width="105.140625" style="0" customWidth="1"/>
    <col min="7419" max="7419" width="1.28515625" style="0" customWidth="1"/>
    <col min="7420" max="7420" width="83.140625" style="0" customWidth="1"/>
    <col min="7421" max="7421" width="21.00390625" style="0" customWidth="1"/>
    <col min="7422" max="7422" width="19.8515625" style="0" customWidth="1"/>
    <col min="7423" max="7423" width="21.140625" style="0" customWidth="1"/>
    <col min="7424" max="7424" width="22.140625" style="0" customWidth="1"/>
    <col min="7425" max="7425" width="22.421875" style="0" customWidth="1"/>
    <col min="7426" max="7426" width="22.7109375" style="0" customWidth="1"/>
    <col min="7427" max="7427" width="23.140625" style="0" customWidth="1"/>
    <col min="7428" max="7428" width="24.7109375" style="0" customWidth="1"/>
    <col min="7429" max="7429" width="25.140625" style="0" customWidth="1"/>
    <col min="7430" max="7430" width="24.57421875" style="0" customWidth="1"/>
    <col min="7431" max="7431" width="24.7109375" style="0" customWidth="1"/>
    <col min="7432" max="7432" width="0.71875" style="0" customWidth="1"/>
    <col min="7433" max="7433" width="22.140625" style="0" customWidth="1"/>
    <col min="7434" max="7434" width="1.1484375" style="0" customWidth="1"/>
    <col min="7435" max="7435" width="3.8515625" style="0" customWidth="1"/>
    <col min="7436" max="7436" width="19.140625" style="0" customWidth="1"/>
    <col min="7438" max="7438" width="22.28125" style="0" customWidth="1"/>
    <col min="7439" max="7439" width="105.140625" style="0" customWidth="1"/>
    <col min="7675" max="7675" width="1.28515625" style="0" customWidth="1"/>
    <col min="7676" max="7676" width="83.140625" style="0" customWidth="1"/>
    <col min="7677" max="7677" width="21.00390625" style="0" customWidth="1"/>
    <col min="7678" max="7678" width="19.8515625" style="0" customWidth="1"/>
    <col min="7679" max="7679" width="21.140625" style="0" customWidth="1"/>
    <col min="7680" max="7680" width="22.140625" style="0" customWidth="1"/>
    <col min="7681" max="7681" width="22.421875" style="0" customWidth="1"/>
    <col min="7682" max="7682" width="22.7109375" style="0" customWidth="1"/>
    <col min="7683" max="7683" width="23.140625" style="0" customWidth="1"/>
    <col min="7684" max="7684" width="24.7109375" style="0" customWidth="1"/>
    <col min="7685" max="7685" width="25.140625" style="0" customWidth="1"/>
    <col min="7686" max="7686" width="24.57421875" style="0" customWidth="1"/>
    <col min="7687" max="7687" width="24.7109375" style="0" customWidth="1"/>
    <col min="7688" max="7688" width="0.71875" style="0" customWidth="1"/>
    <col min="7689" max="7689" width="22.140625" style="0" customWidth="1"/>
    <col min="7690" max="7690" width="1.1484375" style="0" customWidth="1"/>
    <col min="7691" max="7691" width="3.8515625" style="0" customWidth="1"/>
    <col min="7692" max="7692" width="19.140625" style="0" customWidth="1"/>
    <col min="7694" max="7694" width="22.28125" style="0" customWidth="1"/>
    <col min="7695" max="7695" width="105.140625" style="0" customWidth="1"/>
    <col min="7931" max="7931" width="1.28515625" style="0" customWidth="1"/>
    <col min="7932" max="7932" width="83.140625" style="0" customWidth="1"/>
    <col min="7933" max="7933" width="21.00390625" style="0" customWidth="1"/>
    <col min="7934" max="7934" width="19.8515625" style="0" customWidth="1"/>
    <col min="7935" max="7935" width="21.140625" style="0" customWidth="1"/>
    <col min="7936" max="7936" width="22.140625" style="0" customWidth="1"/>
    <col min="7937" max="7937" width="22.421875" style="0" customWidth="1"/>
    <col min="7938" max="7938" width="22.7109375" style="0" customWidth="1"/>
    <col min="7939" max="7939" width="23.140625" style="0" customWidth="1"/>
    <col min="7940" max="7940" width="24.7109375" style="0" customWidth="1"/>
    <col min="7941" max="7941" width="25.140625" style="0" customWidth="1"/>
    <col min="7942" max="7942" width="24.57421875" style="0" customWidth="1"/>
    <col min="7943" max="7943" width="24.7109375" style="0" customWidth="1"/>
    <col min="7944" max="7944" width="0.71875" style="0" customWidth="1"/>
    <col min="7945" max="7945" width="22.140625" style="0" customWidth="1"/>
    <col min="7946" max="7946" width="1.1484375" style="0" customWidth="1"/>
    <col min="7947" max="7947" width="3.8515625" style="0" customWidth="1"/>
    <col min="7948" max="7948" width="19.140625" style="0" customWidth="1"/>
    <col min="7950" max="7950" width="22.28125" style="0" customWidth="1"/>
    <col min="7951" max="7951" width="105.140625" style="0" customWidth="1"/>
    <col min="8187" max="8187" width="1.28515625" style="0" customWidth="1"/>
    <col min="8188" max="8188" width="83.140625" style="0" customWidth="1"/>
    <col min="8189" max="8189" width="21.00390625" style="0" customWidth="1"/>
    <col min="8190" max="8190" width="19.8515625" style="0" customWidth="1"/>
    <col min="8191" max="8191" width="21.140625" style="0" customWidth="1"/>
    <col min="8192" max="8192" width="22.140625" style="0" customWidth="1"/>
    <col min="8193" max="8193" width="22.421875" style="0" customWidth="1"/>
    <col min="8194" max="8194" width="22.7109375" style="0" customWidth="1"/>
    <col min="8195" max="8195" width="23.140625" style="0" customWidth="1"/>
    <col min="8196" max="8196" width="24.7109375" style="0" customWidth="1"/>
    <col min="8197" max="8197" width="25.140625" style="0" customWidth="1"/>
    <col min="8198" max="8198" width="24.57421875" style="0" customWidth="1"/>
    <col min="8199" max="8199" width="24.7109375" style="0" customWidth="1"/>
    <col min="8200" max="8200" width="0.71875" style="0" customWidth="1"/>
    <col min="8201" max="8201" width="22.140625" style="0" customWidth="1"/>
    <col min="8202" max="8202" width="1.1484375" style="0" customWidth="1"/>
    <col min="8203" max="8203" width="3.8515625" style="0" customWidth="1"/>
    <col min="8204" max="8204" width="19.140625" style="0" customWidth="1"/>
    <col min="8206" max="8206" width="22.28125" style="0" customWidth="1"/>
    <col min="8207" max="8207" width="105.140625" style="0" customWidth="1"/>
    <col min="8443" max="8443" width="1.28515625" style="0" customWidth="1"/>
    <col min="8444" max="8444" width="83.140625" style="0" customWidth="1"/>
    <col min="8445" max="8445" width="21.00390625" style="0" customWidth="1"/>
    <col min="8446" max="8446" width="19.8515625" style="0" customWidth="1"/>
    <col min="8447" max="8447" width="21.140625" style="0" customWidth="1"/>
    <col min="8448" max="8448" width="22.140625" style="0" customWidth="1"/>
    <col min="8449" max="8449" width="22.421875" style="0" customWidth="1"/>
    <col min="8450" max="8450" width="22.7109375" style="0" customWidth="1"/>
    <col min="8451" max="8451" width="23.140625" style="0" customWidth="1"/>
    <col min="8452" max="8452" width="24.7109375" style="0" customWidth="1"/>
    <col min="8453" max="8453" width="25.140625" style="0" customWidth="1"/>
    <col min="8454" max="8454" width="24.57421875" style="0" customWidth="1"/>
    <col min="8455" max="8455" width="24.7109375" style="0" customWidth="1"/>
    <col min="8456" max="8456" width="0.71875" style="0" customWidth="1"/>
    <col min="8457" max="8457" width="22.140625" style="0" customWidth="1"/>
    <col min="8458" max="8458" width="1.1484375" style="0" customWidth="1"/>
    <col min="8459" max="8459" width="3.8515625" style="0" customWidth="1"/>
    <col min="8460" max="8460" width="19.140625" style="0" customWidth="1"/>
    <col min="8462" max="8462" width="22.28125" style="0" customWidth="1"/>
    <col min="8463" max="8463" width="105.140625" style="0" customWidth="1"/>
    <col min="8699" max="8699" width="1.28515625" style="0" customWidth="1"/>
    <col min="8700" max="8700" width="83.140625" style="0" customWidth="1"/>
    <col min="8701" max="8701" width="21.00390625" style="0" customWidth="1"/>
    <col min="8702" max="8702" width="19.8515625" style="0" customWidth="1"/>
    <col min="8703" max="8703" width="21.140625" style="0" customWidth="1"/>
    <col min="8704" max="8704" width="22.140625" style="0" customWidth="1"/>
    <col min="8705" max="8705" width="22.421875" style="0" customWidth="1"/>
    <col min="8706" max="8706" width="22.7109375" style="0" customWidth="1"/>
    <col min="8707" max="8707" width="23.140625" style="0" customWidth="1"/>
    <col min="8708" max="8708" width="24.7109375" style="0" customWidth="1"/>
    <col min="8709" max="8709" width="25.140625" style="0" customWidth="1"/>
    <col min="8710" max="8710" width="24.57421875" style="0" customWidth="1"/>
    <col min="8711" max="8711" width="24.7109375" style="0" customWidth="1"/>
    <col min="8712" max="8712" width="0.71875" style="0" customWidth="1"/>
    <col min="8713" max="8713" width="22.140625" style="0" customWidth="1"/>
    <col min="8714" max="8714" width="1.1484375" style="0" customWidth="1"/>
    <col min="8715" max="8715" width="3.8515625" style="0" customWidth="1"/>
    <col min="8716" max="8716" width="19.140625" style="0" customWidth="1"/>
    <col min="8718" max="8718" width="22.28125" style="0" customWidth="1"/>
    <col min="8719" max="8719" width="105.140625" style="0" customWidth="1"/>
    <col min="8955" max="8955" width="1.28515625" style="0" customWidth="1"/>
    <col min="8956" max="8956" width="83.140625" style="0" customWidth="1"/>
    <col min="8957" max="8957" width="21.00390625" style="0" customWidth="1"/>
    <col min="8958" max="8958" width="19.8515625" style="0" customWidth="1"/>
    <col min="8959" max="8959" width="21.140625" style="0" customWidth="1"/>
    <col min="8960" max="8960" width="22.140625" style="0" customWidth="1"/>
    <col min="8961" max="8961" width="22.421875" style="0" customWidth="1"/>
    <col min="8962" max="8962" width="22.7109375" style="0" customWidth="1"/>
    <col min="8963" max="8963" width="23.140625" style="0" customWidth="1"/>
    <col min="8964" max="8964" width="24.7109375" style="0" customWidth="1"/>
    <col min="8965" max="8965" width="25.140625" style="0" customWidth="1"/>
    <col min="8966" max="8966" width="24.57421875" style="0" customWidth="1"/>
    <col min="8967" max="8967" width="24.7109375" style="0" customWidth="1"/>
    <col min="8968" max="8968" width="0.71875" style="0" customWidth="1"/>
    <col min="8969" max="8969" width="22.140625" style="0" customWidth="1"/>
    <col min="8970" max="8970" width="1.1484375" style="0" customWidth="1"/>
    <col min="8971" max="8971" width="3.8515625" style="0" customWidth="1"/>
    <col min="8972" max="8972" width="19.140625" style="0" customWidth="1"/>
    <col min="8974" max="8974" width="22.28125" style="0" customWidth="1"/>
    <col min="8975" max="8975" width="105.140625" style="0" customWidth="1"/>
    <col min="9211" max="9211" width="1.28515625" style="0" customWidth="1"/>
    <col min="9212" max="9212" width="83.140625" style="0" customWidth="1"/>
    <col min="9213" max="9213" width="21.00390625" style="0" customWidth="1"/>
    <col min="9214" max="9214" width="19.8515625" style="0" customWidth="1"/>
    <col min="9215" max="9215" width="21.140625" style="0" customWidth="1"/>
    <col min="9216" max="9216" width="22.140625" style="0" customWidth="1"/>
    <col min="9217" max="9217" width="22.421875" style="0" customWidth="1"/>
    <col min="9218" max="9218" width="22.7109375" style="0" customWidth="1"/>
    <col min="9219" max="9219" width="23.140625" style="0" customWidth="1"/>
    <col min="9220" max="9220" width="24.7109375" style="0" customWidth="1"/>
    <col min="9221" max="9221" width="25.140625" style="0" customWidth="1"/>
    <col min="9222" max="9222" width="24.57421875" style="0" customWidth="1"/>
    <col min="9223" max="9223" width="24.7109375" style="0" customWidth="1"/>
    <col min="9224" max="9224" width="0.71875" style="0" customWidth="1"/>
    <col min="9225" max="9225" width="22.140625" style="0" customWidth="1"/>
    <col min="9226" max="9226" width="1.1484375" style="0" customWidth="1"/>
    <col min="9227" max="9227" width="3.8515625" style="0" customWidth="1"/>
    <col min="9228" max="9228" width="19.140625" style="0" customWidth="1"/>
    <col min="9230" max="9230" width="22.28125" style="0" customWidth="1"/>
    <col min="9231" max="9231" width="105.140625" style="0" customWidth="1"/>
    <col min="9467" max="9467" width="1.28515625" style="0" customWidth="1"/>
    <col min="9468" max="9468" width="83.140625" style="0" customWidth="1"/>
    <col min="9469" max="9469" width="21.00390625" style="0" customWidth="1"/>
    <col min="9470" max="9470" width="19.8515625" style="0" customWidth="1"/>
    <col min="9471" max="9471" width="21.140625" style="0" customWidth="1"/>
    <col min="9472" max="9472" width="22.140625" style="0" customWidth="1"/>
    <col min="9473" max="9473" width="22.421875" style="0" customWidth="1"/>
    <col min="9474" max="9474" width="22.7109375" style="0" customWidth="1"/>
    <col min="9475" max="9475" width="23.140625" style="0" customWidth="1"/>
    <col min="9476" max="9476" width="24.7109375" style="0" customWidth="1"/>
    <col min="9477" max="9477" width="25.140625" style="0" customWidth="1"/>
    <col min="9478" max="9478" width="24.57421875" style="0" customWidth="1"/>
    <col min="9479" max="9479" width="24.7109375" style="0" customWidth="1"/>
    <col min="9480" max="9480" width="0.71875" style="0" customWidth="1"/>
    <col min="9481" max="9481" width="22.140625" style="0" customWidth="1"/>
    <col min="9482" max="9482" width="1.1484375" style="0" customWidth="1"/>
    <col min="9483" max="9483" width="3.8515625" style="0" customWidth="1"/>
    <col min="9484" max="9484" width="19.140625" style="0" customWidth="1"/>
    <col min="9486" max="9486" width="22.28125" style="0" customWidth="1"/>
    <col min="9487" max="9487" width="105.140625" style="0" customWidth="1"/>
    <col min="9723" max="9723" width="1.28515625" style="0" customWidth="1"/>
    <col min="9724" max="9724" width="83.140625" style="0" customWidth="1"/>
    <col min="9725" max="9725" width="21.00390625" style="0" customWidth="1"/>
    <col min="9726" max="9726" width="19.8515625" style="0" customWidth="1"/>
    <col min="9727" max="9727" width="21.140625" style="0" customWidth="1"/>
    <col min="9728" max="9728" width="22.140625" style="0" customWidth="1"/>
    <col min="9729" max="9729" width="22.421875" style="0" customWidth="1"/>
    <col min="9730" max="9730" width="22.7109375" style="0" customWidth="1"/>
    <col min="9731" max="9731" width="23.140625" style="0" customWidth="1"/>
    <col min="9732" max="9732" width="24.7109375" style="0" customWidth="1"/>
    <col min="9733" max="9733" width="25.140625" style="0" customWidth="1"/>
    <col min="9734" max="9734" width="24.57421875" style="0" customWidth="1"/>
    <col min="9735" max="9735" width="24.7109375" style="0" customWidth="1"/>
    <col min="9736" max="9736" width="0.71875" style="0" customWidth="1"/>
    <col min="9737" max="9737" width="22.140625" style="0" customWidth="1"/>
    <col min="9738" max="9738" width="1.1484375" style="0" customWidth="1"/>
    <col min="9739" max="9739" width="3.8515625" style="0" customWidth="1"/>
    <col min="9740" max="9740" width="19.140625" style="0" customWidth="1"/>
    <col min="9742" max="9742" width="22.28125" style="0" customWidth="1"/>
    <col min="9743" max="9743" width="105.140625" style="0" customWidth="1"/>
    <col min="9979" max="9979" width="1.28515625" style="0" customWidth="1"/>
    <col min="9980" max="9980" width="83.140625" style="0" customWidth="1"/>
    <col min="9981" max="9981" width="21.00390625" style="0" customWidth="1"/>
    <col min="9982" max="9982" width="19.8515625" style="0" customWidth="1"/>
    <col min="9983" max="9983" width="21.140625" style="0" customWidth="1"/>
    <col min="9984" max="9984" width="22.140625" style="0" customWidth="1"/>
    <col min="9985" max="9985" width="22.421875" style="0" customWidth="1"/>
    <col min="9986" max="9986" width="22.7109375" style="0" customWidth="1"/>
    <col min="9987" max="9987" width="23.140625" style="0" customWidth="1"/>
    <col min="9988" max="9988" width="24.7109375" style="0" customWidth="1"/>
    <col min="9989" max="9989" width="25.140625" style="0" customWidth="1"/>
    <col min="9990" max="9990" width="24.57421875" style="0" customWidth="1"/>
    <col min="9991" max="9991" width="24.7109375" style="0" customWidth="1"/>
    <col min="9992" max="9992" width="0.71875" style="0" customWidth="1"/>
    <col min="9993" max="9993" width="22.140625" style="0" customWidth="1"/>
    <col min="9994" max="9994" width="1.1484375" style="0" customWidth="1"/>
    <col min="9995" max="9995" width="3.8515625" style="0" customWidth="1"/>
    <col min="9996" max="9996" width="19.140625" style="0" customWidth="1"/>
    <col min="9998" max="9998" width="22.28125" style="0" customWidth="1"/>
    <col min="9999" max="9999" width="105.140625" style="0" customWidth="1"/>
    <col min="10235" max="10235" width="1.28515625" style="0" customWidth="1"/>
    <col min="10236" max="10236" width="83.140625" style="0" customWidth="1"/>
    <col min="10237" max="10237" width="21.00390625" style="0" customWidth="1"/>
    <col min="10238" max="10238" width="19.8515625" style="0" customWidth="1"/>
    <col min="10239" max="10239" width="21.140625" style="0" customWidth="1"/>
    <col min="10240" max="10240" width="22.140625" style="0" customWidth="1"/>
    <col min="10241" max="10241" width="22.421875" style="0" customWidth="1"/>
    <col min="10242" max="10242" width="22.7109375" style="0" customWidth="1"/>
    <col min="10243" max="10243" width="23.140625" style="0" customWidth="1"/>
    <col min="10244" max="10244" width="24.7109375" style="0" customWidth="1"/>
    <col min="10245" max="10245" width="25.140625" style="0" customWidth="1"/>
    <col min="10246" max="10246" width="24.57421875" style="0" customWidth="1"/>
    <col min="10247" max="10247" width="24.7109375" style="0" customWidth="1"/>
    <col min="10248" max="10248" width="0.71875" style="0" customWidth="1"/>
    <col min="10249" max="10249" width="22.140625" style="0" customWidth="1"/>
    <col min="10250" max="10250" width="1.1484375" style="0" customWidth="1"/>
    <col min="10251" max="10251" width="3.8515625" style="0" customWidth="1"/>
    <col min="10252" max="10252" width="19.140625" style="0" customWidth="1"/>
    <col min="10254" max="10254" width="22.28125" style="0" customWidth="1"/>
    <col min="10255" max="10255" width="105.140625" style="0" customWidth="1"/>
    <col min="10491" max="10491" width="1.28515625" style="0" customWidth="1"/>
    <col min="10492" max="10492" width="83.140625" style="0" customWidth="1"/>
    <col min="10493" max="10493" width="21.00390625" style="0" customWidth="1"/>
    <col min="10494" max="10494" width="19.8515625" style="0" customWidth="1"/>
    <col min="10495" max="10495" width="21.140625" style="0" customWidth="1"/>
    <col min="10496" max="10496" width="22.140625" style="0" customWidth="1"/>
    <col min="10497" max="10497" width="22.421875" style="0" customWidth="1"/>
    <col min="10498" max="10498" width="22.7109375" style="0" customWidth="1"/>
    <col min="10499" max="10499" width="23.140625" style="0" customWidth="1"/>
    <col min="10500" max="10500" width="24.7109375" style="0" customWidth="1"/>
    <col min="10501" max="10501" width="25.140625" style="0" customWidth="1"/>
    <col min="10502" max="10502" width="24.57421875" style="0" customWidth="1"/>
    <col min="10503" max="10503" width="24.7109375" style="0" customWidth="1"/>
    <col min="10504" max="10504" width="0.71875" style="0" customWidth="1"/>
    <col min="10505" max="10505" width="22.140625" style="0" customWidth="1"/>
    <col min="10506" max="10506" width="1.1484375" style="0" customWidth="1"/>
    <col min="10507" max="10507" width="3.8515625" style="0" customWidth="1"/>
    <col min="10508" max="10508" width="19.140625" style="0" customWidth="1"/>
    <col min="10510" max="10510" width="22.28125" style="0" customWidth="1"/>
    <col min="10511" max="10511" width="105.140625" style="0" customWidth="1"/>
    <col min="10747" max="10747" width="1.28515625" style="0" customWidth="1"/>
    <col min="10748" max="10748" width="83.140625" style="0" customWidth="1"/>
    <col min="10749" max="10749" width="21.00390625" style="0" customWidth="1"/>
    <col min="10750" max="10750" width="19.8515625" style="0" customWidth="1"/>
    <col min="10751" max="10751" width="21.140625" style="0" customWidth="1"/>
    <col min="10752" max="10752" width="22.140625" style="0" customWidth="1"/>
    <col min="10753" max="10753" width="22.421875" style="0" customWidth="1"/>
    <col min="10754" max="10754" width="22.7109375" style="0" customWidth="1"/>
    <col min="10755" max="10755" width="23.140625" style="0" customWidth="1"/>
    <col min="10756" max="10756" width="24.7109375" style="0" customWidth="1"/>
    <col min="10757" max="10757" width="25.140625" style="0" customWidth="1"/>
    <col min="10758" max="10758" width="24.57421875" style="0" customWidth="1"/>
    <col min="10759" max="10759" width="24.7109375" style="0" customWidth="1"/>
    <col min="10760" max="10760" width="0.71875" style="0" customWidth="1"/>
    <col min="10761" max="10761" width="22.140625" style="0" customWidth="1"/>
    <col min="10762" max="10762" width="1.1484375" style="0" customWidth="1"/>
    <col min="10763" max="10763" width="3.8515625" style="0" customWidth="1"/>
    <col min="10764" max="10764" width="19.140625" style="0" customWidth="1"/>
    <col min="10766" max="10766" width="22.28125" style="0" customWidth="1"/>
    <col min="10767" max="10767" width="105.140625" style="0" customWidth="1"/>
    <col min="11003" max="11003" width="1.28515625" style="0" customWidth="1"/>
    <col min="11004" max="11004" width="83.140625" style="0" customWidth="1"/>
    <col min="11005" max="11005" width="21.00390625" style="0" customWidth="1"/>
    <col min="11006" max="11006" width="19.8515625" style="0" customWidth="1"/>
    <col min="11007" max="11007" width="21.140625" style="0" customWidth="1"/>
    <col min="11008" max="11008" width="22.140625" style="0" customWidth="1"/>
    <col min="11009" max="11009" width="22.421875" style="0" customWidth="1"/>
    <col min="11010" max="11010" width="22.7109375" style="0" customWidth="1"/>
    <col min="11011" max="11011" width="23.140625" style="0" customWidth="1"/>
    <col min="11012" max="11012" width="24.7109375" style="0" customWidth="1"/>
    <col min="11013" max="11013" width="25.140625" style="0" customWidth="1"/>
    <col min="11014" max="11014" width="24.57421875" style="0" customWidth="1"/>
    <col min="11015" max="11015" width="24.7109375" style="0" customWidth="1"/>
    <col min="11016" max="11016" width="0.71875" style="0" customWidth="1"/>
    <col min="11017" max="11017" width="22.140625" style="0" customWidth="1"/>
    <col min="11018" max="11018" width="1.1484375" style="0" customWidth="1"/>
    <col min="11019" max="11019" width="3.8515625" style="0" customWidth="1"/>
    <col min="11020" max="11020" width="19.140625" style="0" customWidth="1"/>
    <col min="11022" max="11022" width="22.28125" style="0" customWidth="1"/>
    <col min="11023" max="11023" width="105.140625" style="0" customWidth="1"/>
    <col min="11259" max="11259" width="1.28515625" style="0" customWidth="1"/>
    <col min="11260" max="11260" width="83.140625" style="0" customWidth="1"/>
    <col min="11261" max="11261" width="21.00390625" style="0" customWidth="1"/>
    <col min="11262" max="11262" width="19.8515625" style="0" customWidth="1"/>
    <col min="11263" max="11263" width="21.140625" style="0" customWidth="1"/>
    <col min="11264" max="11264" width="22.140625" style="0" customWidth="1"/>
    <col min="11265" max="11265" width="22.421875" style="0" customWidth="1"/>
    <col min="11266" max="11266" width="22.7109375" style="0" customWidth="1"/>
    <col min="11267" max="11267" width="23.140625" style="0" customWidth="1"/>
    <col min="11268" max="11268" width="24.7109375" style="0" customWidth="1"/>
    <col min="11269" max="11269" width="25.140625" style="0" customWidth="1"/>
    <col min="11270" max="11270" width="24.57421875" style="0" customWidth="1"/>
    <col min="11271" max="11271" width="24.7109375" style="0" customWidth="1"/>
    <col min="11272" max="11272" width="0.71875" style="0" customWidth="1"/>
    <col min="11273" max="11273" width="22.140625" style="0" customWidth="1"/>
    <col min="11274" max="11274" width="1.1484375" style="0" customWidth="1"/>
    <col min="11275" max="11275" width="3.8515625" style="0" customWidth="1"/>
    <col min="11276" max="11276" width="19.140625" style="0" customWidth="1"/>
    <col min="11278" max="11278" width="22.28125" style="0" customWidth="1"/>
    <col min="11279" max="11279" width="105.140625" style="0" customWidth="1"/>
    <col min="11515" max="11515" width="1.28515625" style="0" customWidth="1"/>
    <col min="11516" max="11516" width="83.140625" style="0" customWidth="1"/>
    <col min="11517" max="11517" width="21.00390625" style="0" customWidth="1"/>
    <col min="11518" max="11518" width="19.8515625" style="0" customWidth="1"/>
    <col min="11519" max="11519" width="21.140625" style="0" customWidth="1"/>
    <col min="11520" max="11520" width="22.140625" style="0" customWidth="1"/>
    <col min="11521" max="11521" width="22.421875" style="0" customWidth="1"/>
    <col min="11522" max="11522" width="22.7109375" style="0" customWidth="1"/>
    <col min="11523" max="11523" width="23.140625" style="0" customWidth="1"/>
    <col min="11524" max="11524" width="24.7109375" style="0" customWidth="1"/>
    <col min="11525" max="11525" width="25.140625" style="0" customWidth="1"/>
    <col min="11526" max="11526" width="24.57421875" style="0" customWidth="1"/>
    <col min="11527" max="11527" width="24.7109375" style="0" customWidth="1"/>
    <col min="11528" max="11528" width="0.71875" style="0" customWidth="1"/>
    <col min="11529" max="11529" width="22.140625" style="0" customWidth="1"/>
    <col min="11530" max="11530" width="1.1484375" style="0" customWidth="1"/>
    <col min="11531" max="11531" width="3.8515625" style="0" customWidth="1"/>
    <col min="11532" max="11532" width="19.140625" style="0" customWidth="1"/>
    <col min="11534" max="11534" width="22.28125" style="0" customWidth="1"/>
    <col min="11535" max="11535" width="105.140625" style="0" customWidth="1"/>
    <col min="11771" max="11771" width="1.28515625" style="0" customWidth="1"/>
    <col min="11772" max="11772" width="83.140625" style="0" customWidth="1"/>
    <col min="11773" max="11773" width="21.00390625" style="0" customWidth="1"/>
    <col min="11774" max="11774" width="19.8515625" style="0" customWidth="1"/>
    <col min="11775" max="11775" width="21.140625" style="0" customWidth="1"/>
    <col min="11776" max="11776" width="22.140625" style="0" customWidth="1"/>
    <col min="11777" max="11777" width="22.421875" style="0" customWidth="1"/>
    <col min="11778" max="11778" width="22.7109375" style="0" customWidth="1"/>
    <col min="11779" max="11779" width="23.140625" style="0" customWidth="1"/>
    <col min="11780" max="11780" width="24.7109375" style="0" customWidth="1"/>
    <col min="11781" max="11781" width="25.140625" style="0" customWidth="1"/>
    <col min="11782" max="11782" width="24.57421875" style="0" customWidth="1"/>
    <col min="11783" max="11783" width="24.7109375" style="0" customWidth="1"/>
    <col min="11784" max="11784" width="0.71875" style="0" customWidth="1"/>
    <col min="11785" max="11785" width="22.140625" style="0" customWidth="1"/>
    <col min="11786" max="11786" width="1.1484375" style="0" customWidth="1"/>
    <col min="11787" max="11787" width="3.8515625" style="0" customWidth="1"/>
    <col min="11788" max="11788" width="19.140625" style="0" customWidth="1"/>
    <col min="11790" max="11790" width="22.28125" style="0" customWidth="1"/>
    <col min="11791" max="11791" width="105.140625" style="0" customWidth="1"/>
    <col min="12027" max="12027" width="1.28515625" style="0" customWidth="1"/>
    <col min="12028" max="12028" width="83.140625" style="0" customWidth="1"/>
    <col min="12029" max="12029" width="21.00390625" style="0" customWidth="1"/>
    <col min="12030" max="12030" width="19.8515625" style="0" customWidth="1"/>
    <col min="12031" max="12031" width="21.140625" style="0" customWidth="1"/>
    <col min="12032" max="12032" width="22.140625" style="0" customWidth="1"/>
    <col min="12033" max="12033" width="22.421875" style="0" customWidth="1"/>
    <col min="12034" max="12034" width="22.7109375" style="0" customWidth="1"/>
    <col min="12035" max="12035" width="23.140625" style="0" customWidth="1"/>
    <col min="12036" max="12036" width="24.7109375" style="0" customWidth="1"/>
    <col min="12037" max="12037" width="25.140625" style="0" customWidth="1"/>
    <col min="12038" max="12038" width="24.57421875" style="0" customWidth="1"/>
    <col min="12039" max="12039" width="24.7109375" style="0" customWidth="1"/>
    <col min="12040" max="12040" width="0.71875" style="0" customWidth="1"/>
    <col min="12041" max="12041" width="22.140625" style="0" customWidth="1"/>
    <col min="12042" max="12042" width="1.1484375" style="0" customWidth="1"/>
    <col min="12043" max="12043" width="3.8515625" style="0" customWidth="1"/>
    <col min="12044" max="12044" width="19.140625" style="0" customWidth="1"/>
    <col min="12046" max="12046" width="22.28125" style="0" customWidth="1"/>
    <col min="12047" max="12047" width="105.140625" style="0" customWidth="1"/>
    <col min="12283" max="12283" width="1.28515625" style="0" customWidth="1"/>
    <col min="12284" max="12284" width="83.140625" style="0" customWidth="1"/>
    <col min="12285" max="12285" width="21.00390625" style="0" customWidth="1"/>
    <col min="12286" max="12286" width="19.8515625" style="0" customWidth="1"/>
    <col min="12287" max="12287" width="21.140625" style="0" customWidth="1"/>
    <col min="12288" max="12288" width="22.140625" style="0" customWidth="1"/>
    <col min="12289" max="12289" width="22.421875" style="0" customWidth="1"/>
    <col min="12290" max="12290" width="22.7109375" style="0" customWidth="1"/>
    <col min="12291" max="12291" width="23.140625" style="0" customWidth="1"/>
    <col min="12292" max="12292" width="24.7109375" style="0" customWidth="1"/>
    <col min="12293" max="12293" width="25.140625" style="0" customWidth="1"/>
    <col min="12294" max="12294" width="24.57421875" style="0" customWidth="1"/>
    <col min="12295" max="12295" width="24.7109375" style="0" customWidth="1"/>
    <col min="12296" max="12296" width="0.71875" style="0" customWidth="1"/>
    <col min="12297" max="12297" width="22.140625" style="0" customWidth="1"/>
    <col min="12298" max="12298" width="1.1484375" style="0" customWidth="1"/>
    <col min="12299" max="12299" width="3.8515625" style="0" customWidth="1"/>
    <col min="12300" max="12300" width="19.140625" style="0" customWidth="1"/>
    <col min="12302" max="12302" width="22.28125" style="0" customWidth="1"/>
    <col min="12303" max="12303" width="105.140625" style="0" customWidth="1"/>
    <col min="12539" max="12539" width="1.28515625" style="0" customWidth="1"/>
    <col min="12540" max="12540" width="83.140625" style="0" customWidth="1"/>
    <col min="12541" max="12541" width="21.00390625" style="0" customWidth="1"/>
    <col min="12542" max="12542" width="19.8515625" style="0" customWidth="1"/>
    <col min="12543" max="12543" width="21.140625" style="0" customWidth="1"/>
    <col min="12544" max="12544" width="22.140625" style="0" customWidth="1"/>
    <col min="12545" max="12545" width="22.421875" style="0" customWidth="1"/>
    <col min="12546" max="12546" width="22.7109375" style="0" customWidth="1"/>
    <col min="12547" max="12547" width="23.140625" style="0" customWidth="1"/>
    <col min="12548" max="12548" width="24.7109375" style="0" customWidth="1"/>
    <col min="12549" max="12549" width="25.140625" style="0" customWidth="1"/>
    <col min="12550" max="12550" width="24.57421875" style="0" customWidth="1"/>
    <col min="12551" max="12551" width="24.7109375" style="0" customWidth="1"/>
    <col min="12552" max="12552" width="0.71875" style="0" customWidth="1"/>
    <col min="12553" max="12553" width="22.140625" style="0" customWidth="1"/>
    <col min="12554" max="12554" width="1.1484375" style="0" customWidth="1"/>
    <col min="12555" max="12555" width="3.8515625" style="0" customWidth="1"/>
    <col min="12556" max="12556" width="19.140625" style="0" customWidth="1"/>
    <col min="12558" max="12558" width="22.28125" style="0" customWidth="1"/>
    <col min="12559" max="12559" width="105.140625" style="0" customWidth="1"/>
    <col min="12795" max="12795" width="1.28515625" style="0" customWidth="1"/>
    <col min="12796" max="12796" width="83.140625" style="0" customWidth="1"/>
    <col min="12797" max="12797" width="21.00390625" style="0" customWidth="1"/>
    <col min="12798" max="12798" width="19.8515625" style="0" customWidth="1"/>
    <col min="12799" max="12799" width="21.140625" style="0" customWidth="1"/>
    <col min="12800" max="12800" width="22.140625" style="0" customWidth="1"/>
    <col min="12801" max="12801" width="22.421875" style="0" customWidth="1"/>
    <col min="12802" max="12802" width="22.7109375" style="0" customWidth="1"/>
    <col min="12803" max="12803" width="23.140625" style="0" customWidth="1"/>
    <col min="12804" max="12804" width="24.7109375" style="0" customWidth="1"/>
    <col min="12805" max="12805" width="25.140625" style="0" customWidth="1"/>
    <col min="12806" max="12806" width="24.57421875" style="0" customWidth="1"/>
    <col min="12807" max="12807" width="24.7109375" style="0" customWidth="1"/>
    <col min="12808" max="12808" width="0.71875" style="0" customWidth="1"/>
    <col min="12809" max="12809" width="22.140625" style="0" customWidth="1"/>
    <col min="12810" max="12810" width="1.1484375" style="0" customWidth="1"/>
    <col min="12811" max="12811" width="3.8515625" style="0" customWidth="1"/>
    <col min="12812" max="12812" width="19.140625" style="0" customWidth="1"/>
    <col min="12814" max="12814" width="22.28125" style="0" customWidth="1"/>
    <col min="12815" max="12815" width="105.140625" style="0" customWidth="1"/>
    <col min="13051" max="13051" width="1.28515625" style="0" customWidth="1"/>
    <col min="13052" max="13052" width="83.140625" style="0" customWidth="1"/>
    <col min="13053" max="13053" width="21.00390625" style="0" customWidth="1"/>
    <col min="13054" max="13054" width="19.8515625" style="0" customWidth="1"/>
    <col min="13055" max="13055" width="21.140625" style="0" customWidth="1"/>
    <col min="13056" max="13056" width="22.140625" style="0" customWidth="1"/>
    <col min="13057" max="13057" width="22.421875" style="0" customWidth="1"/>
    <col min="13058" max="13058" width="22.7109375" style="0" customWidth="1"/>
    <col min="13059" max="13059" width="23.140625" style="0" customWidth="1"/>
    <col min="13060" max="13060" width="24.7109375" style="0" customWidth="1"/>
    <col min="13061" max="13061" width="25.140625" style="0" customWidth="1"/>
    <col min="13062" max="13062" width="24.57421875" style="0" customWidth="1"/>
    <col min="13063" max="13063" width="24.7109375" style="0" customWidth="1"/>
    <col min="13064" max="13064" width="0.71875" style="0" customWidth="1"/>
    <col min="13065" max="13065" width="22.140625" style="0" customWidth="1"/>
    <col min="13066" max="13066" width="1.1484375" style="0" customWidth="1"/>
    <col min="13067" max="13067" width="3.8515625" style="0" customWidth="1"/>
    <col min="13068" max="13068" width="19.140625" style="0" customWidth="1"/>
    <col min="13070" max="13070" width="22.28125" style="0" customWidth="1"/>
    <col min="13071" max="13071" width="105.140625" style="0" customWidth="1"/>
    <col min="13307" max="13307" width="1.28515625" style="0" customWidth="1"/>
    <col min="13308" max="13308" width="83.140625" style="0" customWidth="1"/>
    <col min="13309" max="13309" width="21.00390625" style="0" customWidth="1"/>
    <col min="13310" max="13310" width="19.8515625" style="0" customWidth="1"/>
    <col min="13311" max="13311" width="21.140625" style="0" customWidth="1"/>
    <col min="13312" max="13312" width="22.140625" style="0" customWidth="1"/>
    <col min="13313" max="13313" width="22.421875" style="0" customWidth="1"/>
    <col min="13314" max="13314" width="22.7109375" style="0" customWidth="1"/>
    <col min="13315" max="13315" width="23.140625" style="0" customWidth="1"/>
    <col min="13316" max="13316" width="24.7109375" style="0" customWidth="1"/>
    <col min="13317" max="13317" width="25.140625" style="0" customWidth="1"/>
    <col min="13318" max="13318" width="24.57421875" style="0" customWidth="1"/>
    <col min="13319" max="13319" width="24.7109375" style="0" customWidth="1"/>
    <col min="13320" max="13320" width="0.71875" style="0" customWidth="1"/>
    <col min="13321" max="13321" width="22.140625" style="0" customWidth="1"/>
    <col min="13322" max="13322" width="1.1484375" style="0" customWidth="1"/>
    <col min="13323" max="13323" width="3.8515625" style="0" customWidth="1"/>
    <col min="13324" max="13324" width="19.140625" style="0" customWidth="1"/>
    <col min="13326" max="13326" width="22.28125" style="0" customWidth="1"/>
    <col min="13327" max="13327" width="105.140625" style="0" customWidth="1"/>
    <col min="13563" max="13563" width="1.28515625" style="0" customWidth="1"/>
    <col min="13564" max="13564" width="83.140625" style="0" customWidth="1"/>
    <col min="13565" max="13565" width="21.00390625" style="0" customWidth="1"/>
    <col min="13566" max="13566" width="19.8515625" style="0" customWidth="1"/>
    <col min="13567" max="13567" width="21.140625" style="0" customWidth="1"/>
    <col min="13568" max="13568" width="22.140625" style="0" customWidth="1"/>
    <col min="13569" max="13569" width="22.421875" style="0" customWidth="1"/>
    <col min="13570" max="13570" width="22.7109375" style="0" customWidth="1"/>
    <col min="13571" max="13571" width="23.140625" style="0" customWidth="1"/>
    <col min="13572" max="13572" width="24.7109375" style="0" customWidth="1"/>
    <col min="13573" max="13573" width="25.140625" style="0" customWidth="1"/>
    <col min="13574" max="13574" width="24.57421875" style="0" customWidth="1"/>
    <col min="13575" max="13575" width="24.7109375" style="0" customWidth="1"/>
    <col min="13576" max="13576" width="0.71875" style="0" customWidth="1"/>
    <col min="13577" max="13577" width="22.140625" style="0" customWidth="1"/>
    <col min="13578" max="13578" width="1.1484375" style="0" customWidth="1"/>
    <col min="13579" max="13579" width="3.8515625" style="0" customWidth="1"/>
    <col min="13580" max="13580" width="19.140625" style="0" customWidth="1"/>
    <col min="13582" max="13582" width="22.28125" style="0" customWidth="1"/>
    <col min="13583" max="13583" width="105.140625" style="0" customWidth="1"/>
    <col min="13819" max="13819" width="1.28515625" style="0" customWidth="1"/>
    <col min="13820" max="13820" width="83.140625" style="0" customWidth="1"/>
    <col min="13821" max="13821" width="21.00390625" style="0" customWidth="1"/>
    <col min="13822" max="13822" width="19.8515625" style="0" customWidth="1"/>
    <col min="13823" max="13823" width="21.140625" style="0" customWidth="1"/>
    <col min="13824" max="13824" width="22.140625" style="0" customWidth="1"/>
    <col min="13825" max="13825" width="22.421875" style="0" customWidth="1"/>
    <col min="13826" max="13826" width="22.7109375" style="0" customWidth="1"/>
    <col min="13827" max="13827" width="23.140625" style="0" customWidth="1"/>
    <col min="13828" max="13828" width="24.7109375" style="0" customWidth="1"/>
    <col min="13829" max="13829" width="25.140625" style="0" customWidth="1"/>
    <col min="13830" max="13830" width="24.57421875" style="0" customWidth="1"/>
    <col min="13831" max="13831" width="24.7109375" style="0" customWidth="1"/>
    <col min="13832" max="13832" width="0.71875" style="0" customWidth="1"/>
    <col min="13833" max="13833" width="22.140625" style="0" customWidth="1"/>
    <col min="13834" max="13834" width="1.1484375" style="0" customWidth="1"/>
    <col min="13835" max="13835" width="3.8515625" style="0" customWidth="1"/>
    <col min="13836" max="13836" width="19.140625" style="0" customWidth="1"/>
    <col min="13838" max="13838" width="22.28125" style="0" customWidth="1"/>
    <col min="13839" max="13839" width="105.140625" style="0" customWidth="1"/>
    <col min="14075" max="14075" width="1.28515625" style="0" customWidth="1"/>
    <col min="14076" max="14076" width="83.140625" style="0" customWidth="1"/>
    <col min="14077" max="14077" width="21.00390625" style="0" customWidth="1"/>
    <col min="14078" max="14078" width="19.8515625" style="0" customWidth="1"/>
    <col min="14079" max="14079" width="21.140625" style="0" customWidth="1"/>
    <col min="14080" max="14080" width="22.140625" style="0" customWidth="1"/>
    <col min="14081" max="14081" width="22.421875" style="0" customWidth="1"/>
    <col min="14082" max="14082" width="22.7109375" style="0" customWidth="1"/>
    <col min="14083" max="14083" width="23.140625" style="0" customWidth="1"/>
    <col min="14084" max="14084" width="24.7109375" style="0" customWidth="1"/>
    <col min="14085" max="14085" width="25.140625" style="0" customWidth="1"/>
    <col min="14086" max="14086" width="24.57421875" style="0" customWidth="1"/>
    <col min="14087" max="14087" width="24.7109375" style="0" customWidth="1"/>
    <col min="14088" max="14088" width="0.71875" style="0" customWidth="1"/>
    <col min="14089" max="14089" width="22.140625" style="0" customWidth="1"/>
    <col min="14090" max="14090" width="1.1484375" style="0" customWidth="1"/>
    <col min="14091" max="14091" width="3.8515625" style="0" customWidth="1"/>
    <col min="14092" max="14092" width="19.140625" style="0" customWidth="1"/>
    <col min="14094" max="14094" width="22.28125" style="0" customWidth="1"/>
    <col min="14095" max="14095" width="105.140625" style="0" customWidth="1"/>
    <col min="14331" max="14331" width="1.28515625" style="0" customWidth="1"/>
    <col min="14332" max="14332" width="83.140625" style="0" customWidth="1"/>
    <col min="14333" max="14333" width="21.00390625" style="0" customWidth="1"/>
    <col min="14334" max="14334" width="19.8515625" style="0" customWidth="1"/>
    <col min="14335" max="14335" width="21.140625" style="0" customWidth="1"/>
    <col min="14336" max="14336" width="22.140625" style="0" customWidth="1"/>
    <col min="14337" max="14337" width="22.421875" style="0" customWidth="1"/>
    <col min="14338" max="14338" width="22.7109375" style="0" customWidth="1"/>
    <col min="14339" max="14339" width="23.140625" style="0" customWidth="1"/>
    <col min="14340" max="14340" width="24.7109375" style="0" customWidth="1"/>
    <col min="14341" max="14341" width="25.140625" style="0" customWidth="1"/>
    <col min="14342" max="14342" width="24.57421875" style="0" customWidth="1"/>
    <col min="14343" max="14343" width="24.7109375" style="0" customWidth="1"/>
    <col min="14344" max="14344" width="0.71875" style="0" customWidth="1"/>
    <col min="14345" max="14345" width="22.140625" style="0" customWidth="1"/>
    <col min="14346" max="14346" width="1.1484375" style="0" customWidth="1"/>
    <col min="14347" max="14347" width="3.8515625" style="0" customWidth="1"/>
    <col min="14348" max="14348" width="19.140625" style="0" customWidth="1"/>
    <col min="14350" max="14350" width="22.28125" style="0" customWidth="1"/>
    <col min="14351" max="14351" width="105.140625" style="0" customWidth="1"/>
    <col min="14587" max="14587" width="1.28515625" style="0" customWidth="1"/>
    <col min="14588" max="14588" width="83.140625" style="0" customWidth="1"/>
    <col min="14589" max="14589" width="21.00390625" style="0" customWidth="1"/>
    <col min="14590" max="14590" width="19.8515625" style="0" customWidth="1"/>
    <col min="14591" max="14591" width="21.140625" style="0" customWidth="1"/>
    <col min="14592" max="14592" width="22.140625" style="0" customWidth="1"/>
    <col min="14593" max="14593" width="22.421875" style="0" customWidth="1"/>
    <col min="14594" max="14594" width="22.7109375" style="0" customWidth="1"/>
    <col min="14595" max="14595" width="23.140625" style="0" customWidth="1"/>
    <col min="14596" max="14596" width="24.7109375" style="0" customWidth="1"/>
    <col min="14597" max="14597" width="25.140625" style="0" customWidth="1"/>
    <col min="14598" max="14598" width="24.57421875" style="0" customWidth="1"/>
    <col min="14599" max="14599" width="24.7109375" style="0" customWidth="1"/>
    <col min="14600" max="14600" width="0.71875" style="0" customWidth="1"/>
    <col min="14601" max="14601" width="22.140625" style="0" customWidth="1"/>
    <col min="14602" max="14602" width="1.1484375" style="0" customWidth="1"/>
    <col min="14603" max="14603" width="3.8515625" style="0" customWidth="1"/>
    <col min="14604" max="14604" width="19.140625" style="0" customWidth="1"/>
    <col min="14606" max="14606" width="22.28125" style="0" customWidth="1"/>
    <col min="14607" max="14607" width="105.140625" style="0" customWidth="1"/>
    <col min="14843" max="14843" width="1.28515625" style="0" customWidth="1"/>
    <col min="14844" max="14844" width="83.140625" style="0" customWidth="1"/>
    <col min="14845" max="14845" width="21.00390625" style="0" customWidth="1"/>
    <col min="14846" max="14846" width="19.8515625" style="0" customWidth="1"/>
    <col min="14847" max="14847" width="21.140625" style="0" customWidth="1"/>
    <col min="14848" max="14848" width="22.140625" style="0" customWidth="1"/>
    <col min="14849" max="14849" width="22.421875" style="0" customWidth="1"/>
    <col min="14850" max="14850" width="22.7109375" style="0" customWidth="1"/>
    <col min="14851" max="14851" width="23.140625" style="0" customWidth="1"/>
    <col min="14852" max="14852" width="24.7109375" style="0" customWidth="1"/>
    <col min="14853" max="14853" width="25.140625" style="0" customWidth="1"/>
    <col min="14854" max="14854" width="24.57421875" style="0" customWidth="1"/>
    <col min="14855" max="14855" width="24.7109375" style="0" customWidth="1"/>
    <col min="14856" max="14856" width="0.71875" style="0" customWidth="1"/>
    <col min="14857" max="14857" width="22.140625" style="0" customWidth="1"/>
    <col min="14858" max="14858" width="1.1484375" style="0" customWidth="1"/>
    <col min="14859" max="14859" width="3.8515625" style="0" customWidth="1"/>
    <col min="14860" max="14860" width="19.140625" style="0" customWidth="1"/>
    <col min="14862" max="14862" width="22.28125" style="0" customWidth="1"/>
    <col min="14863" max="14863" width="105.140625" style="0" customWidth="1"/>
    <col min="15099" max="15099" width="1.28515625" style="0" customWidth="1"/>
    <col min="15100" max="15100" width="83.140625" style="0" customWidth="1"/>
    <col min="15101" max="15101" width="21.00390625" style="0" customWidth="1"/>
    <col min="15102" max="15102" width="19.8515625" style="0" customWidth="1"/>
    <col min="15103" max="15103" width="21.140625" style="0" customWidth="1"/>
    <col min="15104" max="15104" width="22.140625" style="0" customWidth="1"/>
    <col min="15105" max="15105" width="22.421875" style="0" customWidth="1"/>
    <col min="15106" max="15106" width="22.7109375" style="0" customWidth="1"/>
    <col min="15107" max="15107" width="23.140625" style="0" customWidth="1"/>
    <col min="15108" max="15108" width="24.7109375" style="0" customWidth="1"/>
    <col min="15109" max="15109" width="25.140625" style="0" customWidth="1"/>
    <col min="15110" max="15110" width="24.57421875" style="0" customWidth="1"/>
    <col min="15111" max="15111" width="24.7109375" style="0" customWidth="1"/>
    <col min="15112" max="15112" width="0.71875" style="0" customWidth="1"/>
    <col min="15113" max="15113" width="22.140625" style="0" customWidth="1"/>
    <col min="15114" max="15114" width="1.1484375" style="0" customWidth="1"/>
    <col min="15115" max="15115" width="3.8515625" style="0" customWidth="1"/>
    <col min="15116" max="15116" width="19.140625" style="0" customWidth="1"/>
    <col min="15118" max="15118" width="22.28125" style="0" customWidth="1"/>
    <col min="15119" max="15119" width="105.140625" style="0" customWidth="1"/>
    <col min="15355" max="15355" width="1.28515625" style="0" customWidth="1"/>
    <col min="15356" max="15356" width="83.140625" style="0" customWidth="1"/>
    <col min="15357" max="15357" width="21.00390625" style="0" customWidth="1"/>
    <col min="15358" max="15358" width="19.8515625" style="0" customWidth="1"/>
    <col min="15359" max="15359" width="21.140625" style="0" customWidth="1"/>
    <col min="15360" max="15360" width="22.140625" style="0" customWidth="1"/>
    <col min="15361" max="15361" width="22.421875" style="0" customWidth="1"/>
    <col min="15362" max="15362" width="22.7109375" style="0" customWidth="1"/>
    <col min="15363" max="15363" width="23.140625" style="0" customWidth="1"/>
    <col min="15364" max="15364" width="24.7109375" style="0" customWidth="1"/>
    <col min="15365" max="15365" width="25.140625" style="0" customWidth="1"/>
    <col min="15366" max="15366" width="24.57421875" style="0" customWidth="1"/>
    <col min="15367" max="15367" width="24.7109375" style="0" customWidth="1"/>
    <col min="15368" max="15368" width="0.71875" style="0" customWidth="1"/>
    <col min="15369" max="15369" width="22.140625" style="0" customWidth="1"/>
    <col min="15370" max="15370" width="1.1484375" style="0" customWidth="1"/>
    <col min="15371" max="15371" width="3.8515625" style="0" customWidth="1"/>
    <col min="15372" max="15372" width="19.140625" style="0" customWidth="1"/>
    <col min="15374" max="15374" width="22.28125" style="0" customWidth="1"/>
    <col min="15375" max="15375" width="105.140625" style="0" customWidth="1"/>
    <col min="15611" max="15611" width="1.28515625" style="0" customWidth="1"/>
    <col min="15612" max="15612" width="83.140625" style="0" customWidth="1"/>
    <col min="15613" max="15613" width="21.00390625" style="0" customWidth="1"/>
    <col min="15614" max="15614" width="19.8515625" style="0" customWidth="1"/>
    <col min="15615" max="15615" width="21.140625" style="0" customWidth="1"/>
    <col min="15616" max="15616" width="22.140625" style="0" customWidth="1"/>
    <col min="15617" max="15617" width="22.421875" style="0" customWidth="1"/>
    <col min="15618" max="15618" width="22.7109375" style="0" customWidth="1"/>
    <col min="15619" max="15619" width="23.140625" style="0" customWidth="1"/>
    <col min="15620" max="15620" width="24.7109375" style="0" customWidth="1"/>
    <col min="15621" max="15621" width="25.140625" style="0" customWidth="1"/>
    <col min="15622" max="15622" width="24.57421875" style="0" customWidth="1"/>
    <col min="15623" max="15623" width="24.7109375" style="0" customWidth="1"/>
    <col min="15624" max="15624" width="0.71875" style="0" customWidth="1"/>
    <col min="15625" max="15625" width="22.140625" style="0" customWidth="1"/>
    <col min="15626" max="15626" width="1.1484375" style="0" customWidth="1"/>
    <col min="15627" max="15627" width="3.8515625" style="0" customWidth="1"/>
    <col min="15628" max="15628" width="19.140625" style="0" customWidth="1"/>
    <col min="15630" max="15630" width="22.28125" style="0" customWidth="1"/>
    <col min="15631" max="15631" width="105.140625" style="0" customWidth="1"/>
    <col min="15867" max="15867" width="1.28515625" style="0" customWidth="1"/>
    <col min="15868" max="15868" width="83.140625" style="0" customWidth="1"/>
    <col min="15869" max="15869" width="21.00390625" style="0" customWidth="1"/>
    <col min="15870" max="15870" width="19.8515625" style="0" customWidth="1"/>
    <col min="15871" max="15871" width="21.140625" style="0" customWidth="1"/>
    <col min="15872" max="15872" width="22.140625" style="0" customWidth="1"/>
    <col min="15873" max="15873" width="22.421875" style="0" customWidth="1"/>
    <col min="15874" max="15874" width="22.7109375" style="0" customWidth="1"/>
    <col min="15875" max="15875" width="23.140625" style="0" customWidth="1"/>
    <col min="15876" max="15876" width="24.7109375" style="0" customWidth="1"/>
    <col min="15877" max="15877" width="25.140625" style="0" customWidth="1"/>
    <col min="15878" max="15878" width="24.57421875" style="0" customWidth="1"/>
    <col min="15879" max="15879" width="24.7109375" style="0" customWidth="1"/>
    <col min="15880" max="15880" width="0.71875" style="0" customWidth="1"/>
    <col min="15881" max="15881" width="22.140625" style="0" customWidth="1"/>
    <col min="15882" max="15882" width="1.1484375" style="0" customWidth="1"/>
    <col min="15883" max="15883" width="3.8515625" style="0" customWidth="1"/>
    <col min="15884" max="15884" width="19.140625" style="0" customWidth="1"/>
    <col min="15886" max="15886" width="22.28125" style="0" customWidth="1"/>
    <col min="15887" max="15887" width="105.140625" style="0" customWidth="1"/>
    <col min="16123" max="16123" width="1.28515625" style="0" customWidth="1"/>
    <col min="16124" max="16124" width="83.140625" style="0" customWidth="1"/>
    <col min="16125" max="16125" width="21.00390625" style="0" customWidth="1"/>
    <col min="16126" max="16126" width="19.8515625" style="0" customWidth="1"/>
    <col min="16127" max="16127" width="21.140625" style="0" customWidth="1"/>
    <col min="16128" max="16128" width="22.140625" style="0" customWidth="1"/>
    <col min="16129" max="16129" width="22.421875" style="0" customWidth="1"/>
    <col min="16130" max="16130" width="22.7109375" style="0" customWidth="1"/>
    <col min="16131" max="16131" width="23.140625" style="0" customWidth="1"/>
    <col min="16132" max="16132" width="24.7109375" style="0" customWidth="1"/>
    <col min="16133" max="16133" width="25.140625" style="0" customWidth="1"/>
    <col min="16134" max="16134" width="24.57421875" style="0" customWidth="1"/>
    <col min="16135" max="16135" width="24.7109375" style="0" customWidth="1"/>
    <col min="16136" max="16136" width="0.71875" style="0" customWidth="1"/>
    <col min="16137" max="16137" width="22.140625" style="0" customWidth="1"/>
    <col min="16138" max="16138" width="1.1484375" style="0" customWidth="1"/>
    <col min="16139" max="16139" width="3.8515625" style="0" customWidth="1"/>
    <col min="16140" max="16140" width="19.140625" style="0" customWidth="1"/>
    <col min="16142" max="16142" width="22.28125" style="0" customWidth="1"/>
    <col min="16143" max="16143" width="105.140625" style="0" customWidth="1"/>
  </cols>
  <sheetData>
    <row r="6" ht="15.75" customHeight="1"/>
    <row r="12" ht="10.5" customHeight="1"/>
    <row r="13" ht="8.25" customHeight="1"/>
    <row r="14" ht="7.5" customHeight="1"/>
    <row r="15" spans="2:10" ht="19.5" customHeight="1">
      <c r="B15" s="104" t="s">
        <v>0</v>
      </c>
      <c r="C15" s="104"/>
      <c r="D15" s="104"/>
      <c r="E15" s="104"/>
      <c r="F15" s="104"/>
      <c r="G15" s="104"/>
      <c r="H15" s="104"/>
      <c r="I15" s="104"/>
      <c r="J15" s="104"/>
    </row>
    <row r="16" spans="2:10" ht="15" customHeight="1">
      <c r="B16" s="105" t="s">
        <v>1</v>
      </c>
      <c r="C16" s="105"/>
      <c r="D16" s="105"/>
      <c r="E16" s="105"/>
      <c r="F16" s="105"/>
      <c r="G16" s="105"/>
      <c r="H16" s="105"/>
      <c r="I16" s="105"/>
      <c r="J16" s="105"/>
    </row>
    <row r="17" spans="2:10" ht="15" customHeight="1">
      <c r="B17" s="105" t="s">
        <v>102</v>
      </c>
      <c r="C17" s="105"/>
      <c r="D17" s="105"/>
      <c r="E17" s="105"/>
      <c r="F17" s="105"/>
      <c r="G17" s="105"/>
      <c r="H17" s="105"/>
      <c r="I17" s="105"/>
      <c r="J17" s="105"/>
    </row>
    <row r="18" spans="2:10" ht="15" customHeight="1" thickBot="1">
      <c r="B18" s="106" t="s">
        <v>2</v>
      </c>
      <c r="C18" s="106"/>
      <c r="D18" s="106"/>
      <c r="E18" s="106"/>
      <c r="F18" s="106"/>
      <c r="G18" s="106"/>
      <c r="H18" s="106"/>
      <c r="I18" s="106"/>
      <c r="J18" s="106"/>
    </row>
    <row r="19" spans="5:10" ht="15" customHeight="1" thickBot="1">
      <c r="E19" s="101" t="s">
        <v>93</v>
      </c>
      <c r="F19" s="102"/>
      <c r="G19" s="102"/>
      <c r="H19" s="102"/>
      <c r="I19" s="102"/>
      <c r="J19" s="103"/>
    </row>
    <row r="20" spans="2:10" ht="21" customHeight="1" thickBot="1">
      <c r="B20" s="64" t="s">
        <v>94</v>
      </c>
      <c r="C20" s="65" t="s">
        <v>91</v>
      </c>
      <c r="D20" s="66" t="s">
        <v>92</v>
      </c>
      <c r="E20" s="1" t="s">
        <v>3</v>
      </c>
      <c r="F20" s="1" t="s">
        <v>4</v>
      </c>
      <c r="G20" s="1" t="s">
        <v>103</v>
      </c>
      <c r="H20" s="1" t="s">
        <v>104</v>
      </c>
      <c r="I20" s="1" t="s">
        <v>105</v>
      </c>
      <c r="J20" s="2" t="s">
        <v>5</v>
      </c>
    </row>
    <row r="21" spans="2:10" ht="22.5" customHeight="1">
      <c r="B21" s="3" t="s">
        <v>6</v>
      </c>
      <c r="C21" s="55"/>
      <c r="D21" s="55"/>
      <c r="E21" s="85"/>
      <c r="F21" s="85"/>
      <c r="G21" s="85"/>
      <c r="H21" s="85"/>
      <c r="I21" s="85"/>
      <c r="J21" s="82"/>
    </row>
    <row r="22" spans="2:12" ht="32.25" customHeight="1">
      <c r="B22" s="3" t="s">
        <v>7</v>
      </c>
      <c r="C22" s="67">
        <f aca="true" t="shared" si="0" ref="C22:D22">C23+C24+C25+C26+C27</f>
        <v>2445429879</v>
      </c>
      <c r="D22" s="67">
        <f t="shared" si="0"/>
        <v>2529429879</v>
      </c>
      <c r="E22" s="5">
        <f>E23+E24+E25+E26+E27</f>
        <v>143372054.84</v>
      </c>
      <c r="F22" s="5">
        <f>F23+F24+F25+F26+F27</f>
        <v>144188957.16</v>
      </c>
      <c r="G22" s="5">
        <f>G23+G24+G25+G26+G27</f>
        <v>245963541.43</v>
      </c>
      <c r="H22" s="5">
        <f>SUM(H23:H27)</f>
        <v>153609203.51</v>
      </c>
      <c r="I22" s="5">
        <f>SUM(I23:I27)</f>
        <v>147198758.33</v>
      </c>
      <c r="J22" s="6">
        <f>+J23+J24+J25+J26+J27</f>
        <v>834332515.2699999</v>
      </c>
      <c r="L22" s="7"/>
    </row>
    <row r="23" spans="2:10" ht="29.25" customHeight="1">
      <c r="B23" s="8" t="s">
        <v>8</v>
      </c>
      <c r="C23" s="75">
        <v>1748805603</v>
      </c>
      <c r="D23" s="9">
        <v>1767834682.44</v>
      </c>
      <c r="E23" s="9">
        <v>119399556.55</v>
      </c>
      <c r="F23" s="9">
        <v>119634548.17</v>
      </c>
      <c r="G23" s="9">
        <v>127747874.04</v>
      </c>
      <c r="H23" s="9">
        <v>124023741.96</v>
      </c>
      <c r="I23" s="9">
        <v>122263259.54</v>
      </c>
      <c r="J23" s="10">
        <f>SUM(E23:I23)</f>
        <v>613068980.26</v>
      </c>
    </row>
    <row r="24" spans="2:10" ht="29.25" customHeight="1">
      <c r="B24" s="8" t="s">
        <v>9</v>
      </c>
      <c r="C24" s="9">
        <v>453205608</v>
      </c>
      <c r="D24" s="9">
        <v>518031890.92</v>
      </c>
      <c r="E24" s="9">
        <v>7470551.33</v>
      </c>
      <c r="F24" s="9">
        <v>8120052.29</v>
      </c>
      <c r="G24" s="9">
        <v>101852283.76</v>
      </c>
      <c r="H24" s="9">
        <v>12697016.32</v>
      </c>
      <c r="I24" s="9">
        <v>8376392.08</v>
      </c>
      <c r="J24" s="10">
        <f aca="true" t="shared" si="1" ref="J24:J27">SUM(E24:I24)</f>
        <v>138516295.78000003</v>
      </c>
    </row>
    <row r="25" spans="2:10" ht="20.25" customHeight="1">
      <c r="B25" s="8" t="s">
        <v>10</v>
      </c>
      <c r="C25" s="9">
        <v>2000000</v>
      </c>
      <c r="D25" s="9">
        <v>2000000</v>
      </c>
      <c r="E25" s="9">
        <v>169917.93</v>
      </c>
      <c r="F25" s="9">
        <v>151194.82</v>
      </c>
      <c r="G25" s="9">
        <v>73784.4</v>
      </c>
      <c r="H25" s="9">
        <v>67376.98</v>
      </c>
      <c r="I25" s="9">
        <v>89078.93</v>
      </c>
      <c r="J25" s="10">
        <f t="shared" si="1"/>
        <v>551353.06</v>
      </c>
    </row>
    <row r="26" spans="2:10" ht="29.25" customHeight="1">
      <c r="B26" s="8" t="s">
        <v>11</v>
      </c>
      <c r="C26" s="9">
        <v>400000</v>
      </c>
      <c r="D26" s="9">
        <f aca="true" t="shared" si="2" ref="D26">+C26</f>
        <v>400000</v>
      </c>
      <c r="E26" s="9">
        <v>0</v>
      </c>
      <c r="F26" s="9">
        <v>0</v>
      </c>
      <c r="G26" s="9">
        <v>20000</v>
      </c>
      <c r="H26" s="9">
        <v>25000</v>
      </c>
      <c r="I26" s="9">
        <v>25000</v>
      </c>
      <c r="J26" s="10">
        <f t="shared" si="1"/>
        <v>70000</v>
      </c>
    </row>
    <row r="27" spans="2:10" ht="29.25" customHeight="1">
      <c r="B27" s="8" t="s">
        <v>12</v>
      </c>
      <c r="C27" s="9">
        <v>241018668</v>
      </c>
      <c r="D27" s="9">
        <v>241163305.64</v>
      </c>
      <c r="E27" s="9">
        <v>16332029.03</v>
      </c>
      <c r="F27" s="9">
        <v>16283161.88</v>
      </c>
      <c r="G27" s="9">
        <v>16269599.23</v>
      </c>
      <c r="H27" s="9">
        <v>16796068.25</v>
      </c>
      <c r="I27" s="9">
        <v>16445027.78</v>
      </c>
      <c r="J27" s="10">
        <f t="shared" si="1"/>
        <v>82125886.17</v>
      </c>
    </row>
    <row r="28" spans="2:12" ht="35.25" customHeight="1">
      <c r="B28" s="11" t="s">
        <v>13</v>
      </c>
      <c r="C28" s="5">
        <f aca="true" t="shared" si="3" ref="C28:D28">C29+C30+C31+C32+C33+C34+C35+C36+C37</f>
        <v>1705911270</v>
      </c>
      <c r="D28" s="5">
        <f t="shared" si="3"/>
        <v>1387812310</v>
      </c>
      <c r="E28" s="5">
        <f>E29+E30+E31+E32+E33+E34+E35+E36+E37</f>
        <v>34518498.05</v>
      </c>
      <c r="F28" s="5">
        <f>F29+F30+F31+F32+F33+F34+F35+F36+F37</f>
        <v>48627410.949999996</v>
      </c>
      <c r="G28" s="5">
        <f>G29+G30+G31+G32+G33+G34+G35+G36+G37</f>
        <v>67973755.66</v>
      </c>
      <c r="H28" s="5">
        <f>H29+H30+H31+H32+H33+H34+H35+H36+H37</f>
        <v>52684845.36999999</v>
      </c>
      <c r="I28" s="5">
        <f>I29+I30+I31+I32+I33+I34+I35+I36+I37</f>
        <v>48164128.22999999</v>
      </c>
      <c r="J28" s="6">
        <f>SUM(J29:J37)</f>
        <v>251968638.26000002</v>
      </c>
      <c r="L28" s="7"/>
    </row>
    <row r="29" spans="2:10" ht="32.25" customHeight="1">
      <c r="B29" s="8" t="s">
        <v>14</v>
      </c>
      <c r="C29" s="9">
        <v>43705497</v>
      </c>
      <c r="D29" s="9">
        <v>82405497</v>
      </c>
      <c r="E29" s="9">
        <v>5212295.04</v>
      </c>
      <c r="F29" s="9">
        <v>3696105.49</v>
      </c>
      <c r="G29" s="9">
        <v>9457651.68</v>
      </c>
      <c r="H29" s="9">
        <v>5991697.57</v>
      </c>
      <c r="I29" s="9">
        <v>6051206.26</v>
      </c>
      <c r="J29" s="10">
        <f>SUM(E29:I29)</f>
        <v>30408956.04</v>
      </c>
    </row>
    <row r="30" spans="2:10" ht="32.25" customHeight="1">
      <c r="B30" s="8" t="s">
        <v>15</v>
      </c>
      <c r="C30" s="9">
        <v>816970129</v>
      </c>
      <c r="D30" s="9">
        <v>451235810</v>
      </c>
      <c r="E30" s="9">
        <v>2247560</v>
      </c>
      <c r="F30" s="9">
        <v>6375826.16</v>
      </c>
      <c r="G30" s="9">
        <v>14512717.73</v>
      </c>
      <c r="H30" s="9">
        <v>5107598.74</v>
      </c>
      <c r="I30" s="9">
        <v>8443787.95</v>
      </c>
      <c r="J30" s="10">
        <f aca="true" t="shared" si="4" ref="J30:J37">SUM(E30:I30)</f>
        <v>36687490.58</v>
      </c>
    </row>
    <row r="31" spans="2:10" ht="23.25" customHeight="1">
      <c r="B31" s="8" t="s">
        <v>16</v>
      </c>
      <c r="C31" s="9">
        <v>44733162</v>
      </c>
      <c r="D31" s="9">
        <v>44733162</v>
      </c>
      <c r="E31" s="9">
        <v>1240766.14</v>
      </c>
      <c r="F31" s="9">
        <v>6683661.44</v>
      </c>
      <c r="G31" s="9">
        <v>1775250.56</v>
      </c>
      <c r="H31" s="9">
        <v>3486887.5</v>
      </c>
      <c r="I31" s="9">
        <v>4848272.21</v>
      </c>
      <c r="J31" s="10">
        <f t="shared" si="4"/>
        <v>18034837.85</v>
      </c>
    </row>
    <row r="32" spans="2:10" ht="32.25" customHeight="1">
      <c r="B32" s="8" t="s">
        <v>17</v>
      </c>
      <c r="C32" s="9">
        <v>7989143</v>
      </c>
      <c r="D32" s="9">
        <v>20589143</v>
      </c>
      <c r="E32" s="9">
        <v>854390.3</v>
      </c>
      <c r="F32" s="9">
        <v>85030</v>
      </c>
      <c r="G32" s="9">
        <v>-85030</v>
      </c>
      <c r="H32" s="9">
        <v>85030</v>
      </c>
      <c r="I32" s="9">
        <v>549543.05</v>
      </c>
      <c r="J32" s="10">
        <f t="shared" si="4"/>
        <v>1488963.35</v>
      </c>
    </row>
    <row r="33" spans="2:10" ht="32.25" customHeight="1">
      <c r="B33" s="8" t="s">
        <v>18</v>
      </c>
      <c r="C33" s="9">
        <v>398388186</v>
      </c>
      <c r="D33" s="9">
        <v>296640922</v>
      </c>
      <c r="E33" s="9">
        <v>18323589.22</v>
      </c>
      <c r="F33" s="9">
        <v>18858898.07</v>
      </c>
      <c r="G33" s="9">
        <v>19385321.02</v>
      </c>
      <c r="H33" s="9">
        <v>18493645.02</v>
      </c>
      <c r="I33" s="9">
        <v>18865122.16</v>
      </c>
      <c r="J33" s="10">
        <f t="shared" si="4"/>
        <v>93926575.49</v>
      </c>
    </row>
    <row r="34" spans="2:10" ht="32.25" customHeight="1">
      <c r="B34" s="8" t="s">
        <v>19</v>
      </c>
      <c r="C34" s="9">
        <v>49738947</v>
      </c>
      <c r="D34" s="9">
        <v>49738947</v>
      </c>
      <c r="E34" s="9">
        <v>3438894.29</v>
      </c>
      <c r="F34" s="9">
        <v>1743811.34</v>
      </c>
      <c r="G34" s="9">
        <v>2686018.25</v>
      </c>
      <c r="H34" s="9">
        <v>2256059.48</v>
      </c>
      <c r="I34" s="9">
        <v>2551955.76</v>
      </c>
      <c r="J34" s="10">
        <f t="shared" si="4"/>
        <v>12676739.12</v>
      </c>
    </row>
    <row r="35" spans="2:10" ht="52.5" customHeight="1">
      <c r="B35" s="8" t="s">
        <v>20</v>
      </c>
      <c r="C35" s="9">
        <v>53177230</v>
      </c>
      <c r="D35" s="9">
        <v>59977230</v>
      </c>
      <c r="E35" s="9">
        <v>165600.8</v>
      </c>
      <c r="F35" s="9">
        <v>381643.39</v>
      </c>
      <c r="G35" s="9">
        <v>1512084.76</v>
      </c>
      <c r="H35" s="9">
        <v>1756863.97</v>
      </c>
      <c r="I35" s="9">
        <v>1569278.46</v>
      </c>
      <c r="J35" s="10">
        <f t="shared" si="4"/>
        <v>5385471.38</v>
      </c>
    </row>
    <row r="36" spans="2:10" ht="47.25" customHeight="1">
      <c r="B36" s="8" t="s">
        <v>21</v>
      </c>
      <c r="C36" s="9">
        <v>215108976</v>
      </c>
      <c r="D36" s="9">
        <v>274591599</v>
      </c>
      <c r="E36" s="9">
        <v>368160</v>
      </c>
      <c r="F36" s="9">
        <v>7046805.55</v>
      </c>
      <c r="G36" s="9">
        <v>15259822.39</v>
      </c>
      <c r="H36" s="9">
        <v>11900726.76</v>
      </c>
      <c r="I36" s="9">
        <v>2477715.66</v>
      </c>
      <c r="J36" s="10">
        <f t="shared" si="4"/>
        <v>37053230.36</v>
      </c>
    </row>
    <row r="37" spans="2:10" ht="30" customHeight="1">
      <c r="B37" s="8" t="s">
        <v>22</v>
      </c>
      <c r="C37" s="9">
        <v>76100000</v>
      </c>
      <c r="D37" s="9">
        <v>107900000</v>
      </c>
      <c r="E37" s="9">
        <v>2667242.26</v>
      </c>
      <c r="F37" s="9">
        <v>3755629.51</v>
      </c>
      <c r="G37" s="9">
        <v>3469919.27</v>
      </c>
      <c r="H37" s="9">
        <v>3606336.33</v>
      </c>
      <c r="I37" s="9">
        <v>2807246.72</v>
      </c>
      <c r="J37" s="10">
        <f t="shared" si="4"/>
        <v>16306374.09</v>
      </c>
    </row>
    <row r="38" spans="2:12" ht="32.25" customHeight="1">
      <c r="B38" s="11" t="s">
        <v>23</v>
      </c>
      <c r="C38" s="5">
        <f aca="true" t="shared" si="5" ref="C38:D38">C39+C40+C41+C42+C43+C44+C45+C46+C47</f>
        <v>274772784</v>
      </c>
      <c r="D38" s="5">
        <f t="shared" si="5"/>
        <v>308221904</v>
      </c>
      <c r="E38" s="5">
        <f>E39+E40+E41+E42+E43+E44+E45+E46+E47</f>
        <v>3035275.55</v>
      </c>
      <c r="F38" s="5">
        <f>F39+F40+F41+F42+F43+F44+F45+F46+F47</f>
        <v>5806136.970000001</v>
      </c>
      <c r="G38" s="5">
        <f>G39+G40+G41+G42+G43+G44+G45+G46+G47</f>
        <v>13578398.54</v>
      </c>
      <c r="H38" s="5">
        <f>H39+H40+H41+H42+H43+H44+H45+H46+H47</f>
        <v>14209613.370000001</v>
      </c>
      <c r="I38" s="5">
        <f>I39+I40+I41+I42+I43+I44+I45+I46+I47</f>
        <v>18413816.57</v>
      </c>
      <c r="J38" s="6">
        <f>SUM(J39:J47)</f>
        <v>55043241</v>
      </c>
      <c r="L38" s="7"/>
    </row>
    <row r="39" spans="2:10" ht="26.25" customHeight="1">
      <c r="B39" s="8" t="s">
        <v>24</v>
      </c>
      <c r="C39" s="9">
        <v>51000000</v>
      </c>
      <c r="D39" s="9">
        <v>51001900</v>
      </c>
      <c r="E39" s="9">
        <v>2913876</v>
      </c>
      <c r="F39" s="9">
        <v>2705956</v>
      </c>
      <c r="G39" s="9">
        <v>3258319.89</v>
      </c>
      <c r="H39" s="9">
        <v>4264282.86</v>
      </c>
      <c r="I39" s="9">
        <v>3154550.08</v>
      </c>
      <c r="J39" s="10">
        <f>SUM(E39:I39)</f>
        <v>16296984.83</v>
      </c>
    </row>
    <row r="40" spans="2:10" ht="26.25" customHeight="1">
      <c r="B40" s="8" t="s">
        <v>25</v>
      </c>
      <c r="C40" s="9">
        <v>22752600</v>
      </c>
      <c r="D40" s="9">
        <v>22752600</v>
      </c>
      <c r="E40" s="9">
        <v>0</v>
      </c>
      <c r="F40" s="9">
        <v>209508.06</v>
      </c>
      <c r="G40" s="9">
        <v>1822875.21</v>
      </c>
      <c r="H40" s="9">
        <v>763848.2</v>
      </c>
      <c r="I40" s="9">
        <v>128926.8</v>
      </c>
      <c r="J40" s="10">
        <f aca="true" t="shared" si="6" ref="J40:J47">SUM(E40:I40)</f>
        <v>2925158.2699999996</v>
      </c>
    </row>
    <row r="41" spans="2:10" ht="26.25" customHeight="1">
      <c r="B41" s="8" t="s">
        <v>26</v>
      </c>
      <c r="C41" s="9">
        <v>46628000</v>
      </c>
      <c r="D41" s="9">
        <v>46548000</v>
      </c>
      <c r="E41" s="9">
        <v>0</v>
      </c>
      <c r="F41" s="9">
        <v>0</v>
      </c>
      <c r="G41" s="9">
        <v>1649436</v>
      </c>
      <c r="H41" s="9">
        <v>2455315.98</v>
      </c>
      <c r="I41" s="9">
        <v>3309952.83</v>
      </c>
      <c r="J41" s="10">
        <f t="shared" si="6"/>
        <v>7414704.8100000005</v>
      </c>
    </row>
    <row r="42" spans="2:10" ht="30.75" customHeight="1">
      <c r="B42" s="8" t="s">
        <v>27</v>
      </c>
      <c r="C42" s="9">
        <v>1075000</v>
      </c>
      <c r="D42" s="9">
        <v>1075000</v>
      </c>
      <c r="E42" s="9">
        <v>0</v>
      </c>
      <c r="F42" s="9">
        <v>0</v>
      </c>
      <c r="G42" s="9">
        <v>30577.9</v>
      </c>
      <c r="H42" s="9">
        <v>20922</v>
      </c>
      <c r="I42" s="9">
        <v>42468.2</v>
      </c>
      <c r="J42" s="10">
        <f t="shared" si="6"/>
        <v>93968.1</v>
      </c>
    </row>
    <row r="43" spans="2:10" ht="30.75" customHeight="1">
      <c r="B43" s="8" t="s">
        <v>28</v>
      </c>
      <c r="C43" s="9">
        <v>5120000</v>
      </c>
      <c r="D43" s="9">
        <v>6508100</v>
      </c>
      <c r="E43" s="9">
        <v>0</v>
      </c>
      <c r="F43" s="9">
        <v>20771.54</v>
      </c>
      <c r="G43" s="9">
        <v>81489.68</v>
      </c>
      <c r="H43" s="9">
        <v>178882.25</v>
      </c>
      <c r="I43" s="9"/>
      <c r="J43" s="10">
        <f t="shared" si="6"/>
        <v>281143.47</v>
      </c>
    </row>
    <row r="44" spans="2:10" ht="39.75" customHeight="1">
      <c r="B44" s="8" t="s">
        <v>29</v>
      </c>
      <c r="C44" s="9">
        <v>8945000</v>
      </c>
      <c r="D44" s="9">
        <v>9117636</v>
      </c>
      <c r="E44" s="9">
        <v>56921.78</v>
      </c>
      <c r="F44" s="9">
        <v>76953.7</v>
      </c>
      <c r="G44" s="9">
        <v>0</v>
      </c>
      <c r="H44" s="9">
        <v>0</v>
      </c>
      <c r="I44" s="9"/>
      <c r="J44" s="10">
        <f t="shared" si="6"/>
        <v>133875.47999999998</v>
      </c>
    </row>
    <row r="45" spans="2:10" ht="39.75" customHeight="1">
      <c r="B45" s="8" t="s">
        <v>30</v>
      </c>
      <c r="C45" s="68">
        <v>84916600</v>
      </c>
      <c r="D45" s="9">
        <v>94466300</v>
      </c>
      <c r="E45" s="9">
        <v>2949.32</v>
      </c>
      <c r="F45" s="9">
        <v>1576428.6</v>
      </c>
      <c r="G45" s="9">
        <v>1798628.74</v>
      </c>
      <c r="H45" s="9">
        <v>5115536.85</v>
      </c>
      <c r="I45" s="9">
        <v>10678599</v>
      </c>
      <c r="J45" s="10">
        <f t="shared" si="6"/>
        <v>19172142.509999998</v>
      </c>
    </row>
    <row r="46" spans="2:10" ht="42.75" customHeight="1">
      <c r="B46" s="8" t="s">
        <v>31</v>
      </c>
      <c r="C46" s="68">
        <v>0</v>
      </c>
      <c r="D46" s="68">
        <v>0</v>
      </c>
      <c r="E46" s="9">
        <v>0</v>
      </c>
      <c r="F46" s="9">
        <v>0</v>
      </c>
      <c r="G46" s="9">
        <v>0</v>
      </c>
      <c r="H46" s="9">
        <v>0</v>
      </c>
      <c r="I46" s="9"/>
      <c r="J46" s="10">
        <f t="shared" si="6"/>
        <v>0</v>
      </c>
    </row>
    <row r="47" spans="2:10" ht="33" customHeight="1">
      <c r="B47" s="8" t="s">
        <v>32</v>
      </c>
      <c r="C47" s="68">
        <v>54335584</v>
      </c>
      <c r="D47" s="68">
        <v>76752368</v>
      </c>
      <c r="E47" s="9">
        <v>61528.45</v>
      </c>
      <c r="F47" s="9">
        <v>1216519.07</v>
      </c>
      <c r="G47" s="9">
        <v>4937071.12</v>
      </c>
      <c r="H47" s="9">
        <v>1410825.23</v>
      </c>
      <c r="I47" s="9">
        <v>1099319.66</v>
      </c>
      <c r="J47" s="10">
        <f t="shared" si="6"/>
        <v>8725263.530000001</v>
      </c>
    </row>
    <row r="48" spans="2:12" ht="33" customHeight="1">
      <c r="B48" s="11" t="s">
        <v>33</v>
      </c>
      <c r="C48" s="5">
        <f aca="true" t="shared" si="7" ref="C48:F48">C49+C50+C53+C54+C55+C56+C57+C58</f>
        <v>21824264189</v>
      </c>
      <c r="D48" s="5">
        <f t="shared" si="7"/>
        <v>21902264189</v>
      </c>
      <c r="E48" s="5">
        <f t="shared" si="7"/>
        <v>748342651.07</v>
      </c>
      <c r="F48" s="5">
        <f t="shared" si="7"/>
        <v>1699165279.92</v>
      </c>
      <c r="G48" s="5">
        <f aca="true" t="shared" si="8" ref="G48:I48">G49+G50+G53+G54+G55+G56+G57+G58</f>
        <v>1756605381.58</v>
      </c>
      <c r="H48" s="5">
        <f t="shared" si="8"/>
        <v>817082316.04</v>
      </c>
      <c r="I48" s="5">
        <f t="shared" si="8"/>
        <v>591298071.46</v>
      </c>
      <c r="J48" s="6">
        <f>SUM(J49:J58)</f>
        <v>5612493700.07</v>
      </c>
      <c r="L48" s="7"/>
    </row>
    <row r="49" spans="2:10" ht="32.25" customHeight="1">
      <c r="B49" s="8" t="s">
        <v>34</v>
      </c>
      <c r="C49" s="68">
        <v>44669171</v>
      </c>
      <c r="D49" s="68">
        <v>64669171</v>
      </c>
      <c r="E49" s="9">
        <v>3130921.36</v>
      </c>
      <c r="F49" s="9">
        <v>2053681.05</v>
      </c>
      <c r="G49" s="9">
        <v>8000000</v>
      </c>
      <c r="H49" s="9">
        <v>685139.01</v>
      </c>
      <c r="I49" s="9">
        <v>6770989.25</v>
      </c>
      <c r="J49" s="10">
        <f>SUM(E49:I49)</f>
        <v>20640730.67</v>
      </c>
    </row>
    <row r="50" spans="2:10" ht="31.5" customHeight="1" thickBot="1">
      <c r="B50" s="12" t="s">
        <v>35</v>
      </c>
      <c r="C50" s="70">
        <v>1404299476</v>
      </c>
      <c r="D50" s="70">
        <v>1404299476</v>
      </c>
      <c r="E50" s="13">
        <v>100614253.35</v>
      </c>
      <c r="F50" s="13">
        <v>100591603.5</v>
      </c>
      <c r="G50" s="13">
        <v>113055304.66</v>
      </c>
      <c r="H50" s="13">
        <v>118636080.28</v>
      </c>
      <c r="I50" s="13">
        <v>102885912.22</v>
      </c>
      <c r="J50" s="14">
        <f>SUM(E50:I50)</f>
        <v>535783154.01</v>
      </c>
    </row>
    <row r="51" spans="2:10" ht="12" customHeight="1">
      <c r="B51" s="15"/>
      <c r="C51" s="71"/>
      <c r="D51" s="71"/>
      <c r="E51" s="9"/>
      <c r="F51" s="9"/>
      <c r="G51" s="9"/>
      <c r="H51" s="9"/>
      <c r="I51" s="9"/>
      <c r="J51" s="17"/>
    </row>
    <row r="52" spans="2:10" ht="11.25" customHeight="1" thickBot="1">
      <c r="B52" s="15"/>
      <c r="C52" s="71"/>
      <c r="D52" s="71"/>
      <c r="E52" s="9"/>
      <c r="F52" s="9"/>
      <c r="G52" s="9"/>
      <c r="H52" s="9"/>
      <c r="I52" s="9"/>
      <c r="J52" s="13"/>
    </row>
    <row r="53" spans="2:10" ht="41.25" customHeight="1">
      <c r="B53" s="16" t="s">
        <v>36</v>
      </c>
      <c r="C53" s="72">
        <v>0</v>
      </c>
      <c r="D53" s="72">
        <v>30000000</v>
      </c>
      <c r="E53" s="17">
        <v>0</v>
      </c>
      <c r="F53" s="17">
        <v>0</v>
      </c>
      <c r="G53" s="17">
        <v>0</v>
      </c>
      <c r="H53" s="17"/>
      <c r="I53" s="17"/>
      <c r="J53" s="18">
        <f>SUM(E53:I53)</f>
        <v>0</v>
      </c>
    </row>
    <row r="54" spans="2:10" ht="36" customHeight="1">
      <c r="B54" s="8" t="s">
        <v>37</v>
      </c>
      <c r="C54" s="68"/>
      <c r="D54" s="68"/>
      <c r="E54" s="9">
        <v>0</v>
      </c>
      <c r="F54" s="9">
        <v>0</v>
      </c>
      <c r="G54" s="9">
        <v>0</v>
      </c>
      <c r="H54" s="9"/>
      <c r="I54" s="9"/>
      <c r="J54" s="10">
        <f>SUM(E54:I54)</f>
        <v>0</v>
      </c>
    </row>
    <row r="55" spans="2:10" ht="41.25" customHeight="1">
      <c r="B55" s="8" t="s">
        <v>38</v>
      </c>
      <c r="C55" s="68">
        <v>365195542</v>
      </c>
      <c r="D55" s="68">
        <v>365195542</v>
      </c>
      <c r="E55" s="9">
        <v>22942440.01</v>
      </c>
      <c r="F55" s="9">
        <v>22941866.16</v>
      </c>
      <c r="G55" s="9">
        <v>23053626.08</v>
      </c>
      <c r="H55" s="9">
        <v>23023483.75</v>
      </c>
      <c r="I55" s="9">
        <v>22975241.31</v>
      </c>
      <c r="J55" s="10">
        <f aca="true" t="shared" si="9" ref="J55:J58">SUM(E55:I55)</f>
        <v>114936657.31</v>
      </c>
    </row>
    <row r="56" spans="2:10" ht="41.25" customHeight="1">
      <c r="B56" s="8" t="s">
        <v>39</v>
      </c>
      <c r="C56" s="68">
        <v>20000100000</v>
      </c>
      <c r="D56" s="68">
        <v>20000100000</v>
      </c>
      <c r="E56" s="9">
        <v>621655036.35</v>
      </c>
      <c r="F56" s="9">
        <v>1568159702.79</v>
      </c>
      <c r="G56" s="9">
        <v>1601263084.28</v>
      </c>
      <c r="H56" s="9">
        <v>674737613</v>
      </c>
      <c r="I56" s="9">
        <v>458665928.68</v>
      </c>
      <c r="J56" s="10">
        <f t="shared" si="9"/>
        <v>4924481365.1</v>
      </c>
    </row>
    <row r="57" spans="2:10" ht="32.25" customHeight="1">
      <c r="B57" s="8" t="s">
        <v>40</v>
      </c>
      <c r="C57" s="68">
        <v>10000000</v>
      </c>
      <c r="D57" s="68">
        <v>38000000</v>
      </c>
      <c r="E57" s="9">
        <v>0</v>
      </c>
      <c r="F57" s="9">
        <v>5418426.42</v>
      </c>
      <c r="G57" s="9">
        <v>11233366.56</v>
      </c>
      <c r="H57" s="9">
        <v>0</v>
      </c>
      <c r="I57" s="9"/>
      <c r="J57" s="10">
        <f t="shared" si="9"/>
        <v>16651792.98</v>
      </c>
    </row>
    <row r="58" spans="2:10" ht="43.5" customHeight="1">
      <c r="B58" s="8" t="s">
        <v>41</v>
      </c>
      <c r="C58" s="68"/>
      <c r="D58" s="68"/>
      <c r="E58" s="9">
        <v>0</v>
      </c>
      <c r="F58" s="9">
        <v>0</v>
      </c>
      <c r="G58" s="9">
        <v>0</v>
      </c>
      <c r="H58" s="9">
        <v>0</v>
      </c>
      <c r="I58" s="9"/>
      <c r="J58" s="10">
        <f t="shared" si="9"/>
        <v>0</v>
      </c>
    </row>
    <row r="59" spans="2:10" ht="30" customHeight="1">
      <c r="B59" s="11" t="s">
        <v>42</v>
      </c>
      <c r="C59" s="5">
        <f aca="true" t="shared" si="10" ref="C59:D59">C60+C61+C62-C63+C64+C65+C66</f>
        <v>535000000</v>
      </c>
      <c r="D59" s="5">
        <f t="shared" si="10"/>
        <v>535000000</v>
      </c>
      <c r="E59" s="5">
        <f>E60+E61+E62-E63+E64+E65+E66</f>
        <v>169583331</v>
      </c>
      <c r="F59" s="5">
        <f>F60+F61+F62-F63+F64+F65+F66</f>
        <v>1249999</v>
      </c>
      <c r="G59" s="5">
        <f>G60+G61+G62-G63+G64+G65+G66</f>
        <v>101249998</v>
      </c>
      <c r="H59" s="5">
        <f>H60+H61+H62-H63+H64+H65+H66</f>
        <v>6249998</v>
      </c>
      <c r="I59" s="5">
        <f>I60+I61+I62-I63+I64+I65+I66</f>
        <v>2083332</v>
      </c>
      <c r="J59" s="6">
        <f>SUM(J60:J66)</f>
        <v>280416658</v>
      </c>
    </row>
    <row r="60" spans="2:10" ht="46.5" customHeight="1">
      <c r="B60" s="8" t="s">
        <v>43</v>
      </c>
      <c r="C60" s="68"/>
      <c r="D60" s="68"/>
      <c r="E60" s="9">
        <v>0</v>
      </c>
      <c r="F60" s="9">
        <v>0</v>
      </c>
      <c r="G60" s="9">
        <v>0</v>
      </c>
      <c r="H60" s="9">
        <v>0</v>
      </c>
      <c r="I60" s="9"/>
      <c r="J60" s="10">
        <f>SUM(E60:I60)</f>
        <v>0</v>
      </c>
    </row>
    <row r="61" spans="2:10" ht="46.5" customHeight="1">
      <c r="B61" s="8" t="s">
        <v>44</v>
      </c>
      <c r="C61" s="68">
        <v>35000000</v>
      </c>
      <c r="D61" s="68">
        <v>35000000</v>
      </c>
      <c r="E61" s="9">
        <v>2916665</v>
      </c>
      <c r="F61" s="9">
        <v>1249999</v>
      </c>
      <c r="G61" s="9">
        <v>1249998</v>
      </c>
      <c r="H61" s="9">
        <v>6249998</v>
      </c>
      <c r="I61" s="9">
        <v>2083332</v>
      </c>
      <c r="J61" s="10">
        <f aca="true" t="shared" si="11" ref="J61:J66">SUM(E61:I61)</f>
        <v>13749992</v>
      </c>
    </row>
    <row r="62" spans="2:10" ht="46.5" customHeight="1">
      <c r="B62" s="8" t="s">
        <v>45</v>
      </c>
      <c r="C62" s="68">
        <v>0</v>
      </c>
      <c r="D62" s="68">
        <v>0</v>
      </c>
      <c r="E62" s="9">
        <v>0</v>
      </c>
      <c r="F62" s="9">
        <v>0</v>
      </c>
      <c r="G62" s="9">
        <v>0</v>
      </c>
      <c r="H62" s="9">
        <v>0</v>
      </c>
      <c r="I62" s="9"/>
      <c r="J62" s="10">
        <f t="shared" si="11"/>
        <v>0</v>
      </c>
    </row>
    <row r="63" spans="2:10" ht="46.5" customHeight="1">
      <c r="B63" s="8" t="s">
        <v>46</v>
      </c>
      <c r="C63" s="68">
        <v>0</v>
      </c>
      <c r="D63" s="68">
        <v>0</v>
      </c>
      <c r="E63" s="9">
        <v>0</v>
      </c>
      <c r="F63" s="9">
        <v>0</v>
      </c>
      <c r="G63" s="9">
        <v>0</v>
      </c>
      <c r="H63" s="9">
        <v>0</v>
      </c>
      <c r="I63" s="9"/>
      <c r="J63" s="10">
        <f t="shared" si="11"/>
        <v>0</v>
      </c>
    </row>
    <row r="64" spans="2:10" ht="42.75" customHeight="1">
      <c r="B64" s="8" t="s">
        <v>47</v>
      </c>
      <c r="C64" s="68">
        <v>500000000</v>
      </c>
      <c r="D64" s="68">
        <v>500000000</v>
      </c>
      <c r="E64" s="9">
        <v>166666666</v>
      </c>
      <c r="F64" s="9">
        <v>0</v>
      </c>
      <c r="G64" s="9">
        <v>100000000</v>
      </c>
      <c r="H64" s="9">
        <v>0</v>
      </c>
      <c r="I64" s="9"/>
      <c r="J64" s="10">
        <f t="shared" si="11"/>
        <v>266666666</v>
      </c>
    </row>
    <row r="65" spans="2:10" ht="42.75" customHeight="1">
      <c r="B65" s="8" t="s">
        <v>48</v>
      </c>
      <c r="C65" s="68">
        <v>0</v>
      </c>
      <c r="D65" s="68">
        <v>0</v>
      </c>
      <c r="E65" s="9">
        <v>0</v>
      </c>
      <c r="F65" s="9">
        <v>0</v>
      </c>
      <c r="G65" s="9">
        <v>0</v>
      </c>
      <c r="H65" s="9">
        <v>0</v>
      </c>
      <c r="I65" s="9"/>
      <c r="J65" s="10">
        <f t="shared" si="11"/>
        <v>0</v>
      </c>
    </row>
    <row r="66" spans="2:10" ht="32.25" customHeight="1">
      <c r="B66" s="8" t="s">
        <v>49</v>
      </c>
      <c r="C66" s="68">
        <v>0</v>
      </c>
      <c r="D66" s="68">
        <v>0</v>
      </c>
      <c r="E66" s="9">
        <v>0</v>
      </c>
      <c r="F66" s="9">
        <v>0</v>
      </c>
      <c r="G66" s="9">
        <v>0</v>
      </c>
      <c r="H66" s="9">
        <v>0</v>
      </c>
      <c r="I66" s="9"/>
      <c r="J66" s="10">
        <f t="shared" si="11"/>
        <v>0</v>
      </c>
    </row>
    <row r="67" spans="2:10" ht="32.25" customHeight="1">
      <c r="B67" s="11" t="s">
        <v>50</v>
      </c>
      <c r="C67" s="5">
        <f aca="true" t="shared" si="12" ref="C67:D67">C68+C69+C70+C71+C72+C73+C74+C75+C76</f>
        <v>81251017</v>
      </c>
      <c r="D67" s="5">
        <f t="shared" si="12"/>
        <v>153900857</v>
      </c>
      <c r="E67" s="5">
        <f>E68+E69+E70+E71+E72+E73+E74+E75+E76</f>
        <v>0</v>
      </c>
      <c r="F67" s="5">
        <f>F68+F69+F70+F71+F72+F73+F74+F75+F76</f>
        <v>2412520.99</v>
      </c>
      <c r="G67" s="5">
        <f>G68+G69+G70+G71+G72+G73+G74+G75+G76</f>
        <v>3060678.1900000004</v>
      </c>
      <c r="H67" s="5">
        <f>H68+H69+H70+H71+H72+H73+H74+H75+H76</f>
        <v>743860.79</v>
      </c>
      <c r="I67" s="5">
        <f>I68+I69+I70+I71+I72+I73+I74+I75+I76</f>
        <v>329277.08</v>
      </c>
      <c r="J67" s="6">
        <f>SUM(J68:J76)</f>
        <v>6546337.050000001</v>
      </c>
    </row>
    <row r="68" spans="2:10" ht="25.5" customHeight="1">
      <c r="B68" s="8" t="s">
        <v>51</v>
      </c>
      <c r="C68" s="68">
        <v>32578333</v>
      </c>
      <c r="D68" s="68">
        <v>81862973</v>
      </c>
      <c r="E68" s="9">
        <v>0</v>
      </c>
      <c r="F68" s="9">
        <v>87424.99</v>
      </c>
      <c r="G68" s="9">
        <v>297360</v>
      </c>
      <c r="H68" s="9">
        <v>163312</v>
      </c>
      <c r="I68" s="9">
        <v>329277.08</v>
      </c>
      <c r="J68" s="10">
        <f>SUM(E68:I68)</f>
        <v>877374.0700000001</v>
      </c>
    </row>
    <row r="69" spans="2:10" ht="36" customHeight="1">
      <c r="B69" s="8" t="s">
        <v>52</v>
      </c>
      <c r="C69" s="68">
        <v>2960000</v>
      </c>
      <c r="D69" s="68">
        <v>5560000</v>
      </c>
      <c r="E69" s="9">
        <v>0</v>
      </c>
      <c r="F69" s="9">
        <v>0</v>
      </c>
      <c r="G69" s="9">
        <v>0</v>
      </c>
      <c r="H69" s="9">
        <v>519630.4</v>
      </c>
      <c r="I69" s="9"/>
      <c r="J69" s="10">
        <f aca="true" t="shared" si="13" ref="J69:J80">SUM(E69:I69)</f>
        <v>519630.4</v>
      </c>
    </row>
    <row r="70" spans="2:10" ht="33.75" customHeight="1">
      <c r="B70" s="8" t="s">
        <v>53</v>
      </c>
      <c r="C70" s="68">
        <v>1051000</v>
      </c>
      <c r="D70" s="68">
        <v>1051000</v>
      </c>
      <c r="E70" s="9">
        <v>0</v>
      </c>
      <c r="F70" s="9">
        <v>0</v>
      </c>
      <c r="G70" s="9">
        <v>382249.2</v>
      </c>
      <c r="H70" s="9">
        <v>0</v>
      </c>
      <c r="I70" s="9"/>
      <c r="J70" s="10">
        <f t="shared" si="13"/>
        <v>382249.2</v>
      </c>
    </row>
    <row r="71" spans="2:10" ht="44.25" customHeight="1">
      <c r="B71" s="8" t="s">
        <v>54</v>
      </c>
      <c r="C71" s="68">
        <v>30500000</v>
      </c>
      <c r="D71" s="68">
        <v>39630600</v>
      </c>
      <c r="E71" s="9">
        <v>0</v>
      </c>
      <c r="F71" s="9">
        <v>2285750</v>
      </c>
      <c r="G71" s="9">
        <v>201426</v>
      </c>
      <c r="H71" s="9">
        <v>0</v>
      </c>
      <c r="I71" s="9"/>
      <c r="J71" s="10">
        <f t="shared" si="13"/>
        <v>2487176</v>
      </c>
    </row>
    <row r="72" spans="2:10" ht="35.25" customHeight="1">
      <c r="B72" s="8" t="s">
        <v>55</v>
      </c>
      <c r="C72" s="68">
        <v>6066168</v>
      </c>
      <c r="D72" s="68">
        <v>16591168</v>
      </c>
      <c r="E72" s="9">
        <v>0</v>
      </c>
      <c r="F72" s="9">
        <v>39346</v>
      </c>
      <c r="G72" s="9">
        <v>2179642.99</v>
      </c>
      <c r="H72" s="9">
        <v>60918.39</v>
      </c>
      <c r="I72" s="9"/>
      <c r="J72" s="10">
        <f t="shared" si="13"/>
        <v>2279907.3800000004</v>
      </c>
    </row>
    <row r="73" spans="2:10" ht="30.75" customHeight="1">
      <c r="B73" s="8" t="s">
        <v>56</v>
      </c>
      <c r="C73" s="68">
        <v>5900000</v>
      </c>
      <c r="D73" s="68">
        <v>7909600</v>
      </c>
      <c r="E73" s="9">
        <v>0</v>
      </c>
      <c r="F73" s="9">
        <v>0</v>
      </c>
      <c r="G73" s="9">
        <v>0</v>
      </c>
      <c r="H73" s="9">
        <v>0</v>
      </c>
      <c r="I73" s="9"/>
      <c r="J73" s="10">
        <f t="shared" si="13"/>
        <v>0</v>
      </c>
    </row>
    <row r="74" spans="2:10" ht="30.75" customHeight="1">
      <c r="B74" s="8" t="s">
        <v>57</v>
      </c>
      <c r="C74" s="68">
        <v>0</v>
      </c>
      <c r="D74" s="68">
        <v>0</v>
      </c>
      <c r="E74" s="9">
        <v>0</v>
      </c>
      <c r="F74" s="9">
        <v>0</v>
      </c>
      <c r="G74" s="9">
        <v>0</v>
      </c>
      <c r="H74" s="9">
        <v>0</v>
      </c>
      <c r="I74" s="9"/>
      <c r="J74" s="10">
        <f t="shared" si="13"/>
        <v>0</v>
      </c>
    </row>
    <row r="75" spans="2:10" ht="30" customHeight="1">
      <c r="B75" s="8" t="s">
        <v>58</v>
      </c>
      <c r="C75" s="68">
        <v>1845516</v>
      </c>
      <c r="D75" s="68">
        <v>945516</v>
      </c>
      <c r="E75" s="9">
        <v>0</v>
      </c>
      <c r="F75" s="9">
        <v>0</v>
      </c>
      <c r="G75" s="9">
        <v>0</v>
      </c>
      <c r="H75" s="9">
        <v>0</v>
      </c>
      <c r="I75" s="9"/>
      <c r="J75" s="10">
        <f t="shared" si="13"/>
        <v>0</v>
      </c>
    </row>
    <row r="76" spans="2:10" ht="50.25" customHeight="1">
      <c r="B76" s="8" t="s">
        <v>59</v>
      </c>
      <c r="C76" s="68">
        <v>350000</v>
      </c>
      <c r="D76" s="68">
        <v>350000</v>
      </c>
      <c r="E76" s="9">
        <v>0</v>
      </c>
      <c r="F76" s="9">
        <v>0</v>
      </c>
      <c r="G76" s="9">
        <v>0</v>
      </c>
      <c r="H76" s="9">
        <v>0</v>
      </c>
      <c r="I76" s="9"/>
      <c r="J76" s="10">
        <f t="shared" si="13"/>
        <v>0</v>
      </c>
    </row>
    <row r="77" spans="2:10" ht="28.5" customHeight="1">
      <c r="B77" s="11" t="s">
        <v>60</v>
      </c>
      <c r="C77" s="5">
        <f aca="true" t="shared" si="14" ref="C77:D77">C78+C79+C80-C81</f>
        <v>12030000</v>
      </c>
      <c r="D77" s="5">
        <f t="shared" si="14"/>
        <v>62030000</v>
      </c>
      <c r="E77" s="5">
        <f>E78+E79+E80-E81</f>
        <v>0</v>
      </c>
      <c r="F77" s="5">
        <f>F78+F79+F80-F81</f>
        <v>0</v>
      </c>
      <c r="G77" s="5">
        <f>G78+G79+G80-G81</f>
        <v>0</v>
      </c>
      <c r="H77" s="5"/>
      <c r="I77" s="5"/>
      <c r="J77" s="10">
        <f t="shared" si="13"/>
        <v>0</v>
      </c>
    </row>
    <row r="78" spans="2:10" ht="24" customHeight="1">
      <c r="B78" s="8" t="s">
        <v>61</v>
      </c>
      <c r="C78" s="68">
        <v>12030000</v>
      </c>
      <c r="D78" s="68">
        <v>62030000</v>
      </c>
      <c r="E78" s="9">
        <v>0</v>
      </c>
      <c r="F78" s="9">
        <v>0</v>
      </c>
      <c r="G78" s="9">
        <v>0</v>
      </c>
      <c r="H78" s="9">
        <v>0</v>
      </c>
      <c r="I78" s="9"/>
      <c r="J78" s="10">
        <f t="shared" si="13"/>
        <v>0</v>
      </c>
    </row>
    <row r="79" spans="2:10" ht="29.25" customHeight="1">
      <c r="B79" s="8" t="s">
        <v>62</v>
      </c>
      <c r="C79" s="68"/>
      <c r="D79" s="68"/>
      <c r="E79" s="9">
        <v>0</v>
      </c>
      <c r="F79" s="9">
        <v>0</v>
      </c>
      <c r="G79" s="9">
        <v>0</v>
      </c>
      <c r="H79" s="9">
        <v>0</v>
      </c>
      <c r="I79" s="9"/>
      <c r="J79" s="10">
        <f t="shared" si="13"/>
        <v>0</v>
      </c>
    </row>
    <row r="80" spans="2:10" ht="35.25" customHeight="1">
      <c r="B80" s="8" t="s">
        <v>63</v>
      </c>
      <c r="C80" s="68"/>
      <c r="D80" s="68"/>
      <c r="E80" s="9">
        <v>0</v>
      </c>
      <c r="F80" s="9">
        <v>0</v>
      </c>
      <c r="G80" s="9">
        <v>0</v>
      </c>
      <c r="H80" s="9">
        <v>0</v>
      </c>
      <c r="I80" s="9"/>
      <c r="J80" s="10">
        <f t="shared" si="13"/>
        <v>0</v>
      </c>
    </row>
    <row r="81" spans="2:10" ht="44.25" customHeight="1" thickBot="1">
      <c r="B81" s="12" t="s">
        <v>64</v>
      </c>
      <c r="C81" s="70"/>
      <c r="D81" s="70"/>
      <c r="E81" s="13">
        <v>0</v>
      </c>
      <c r="F81" s="13">
        <v>0</v>
      </c>
      <c r="G81" s="13">
        <v>0</v>
      </c>
      <c r="H81" s="9">
        <v>0</v>
      </c>
      <c r="I81" s="9"/>
      <c r="J81" s="87">
        <f>SUM(E81:I81)</f>
        <v>0</v>
      </c>
    </row>
    <row r="82" spans="2:10" ht="18" customHeight="1">
      <c r="B82" s="15"/>
      <c r="C82" s="71"/>
      <c r="D82" s="71"/>
      <c r="E82" s="9"/>
      <c r="F82" s="9"/>
      <c r="G82" s="9"/>
      <c r="H82" s="76"/>
      <c r="I82" s="76"/>
      <c r="J82" s="76">
        <f aca="true" t="shared" si="15" ref="J82:J94">+E82</f>
        <v>0</v>
      </c>
    </row>
    <row r="83" spans="2:10" ht="12" customHeight="1" thickBot="1">
      <c r="B83" s="15"/>
      <c r="C83" s="71"/>
      <c r="D83" s="71"/>
      <c r="E83" s="9"/>
      <c r="F83" s="9"/>
      <c r="G83" s="9"/>
      <c r="H83" s="9"/>
      <c r="I83" s="9"/>
      <c r="J83" s="77">
        <f t="shared" si="15"/>
        <v>0</v>
      </c>
    </row>
    <row r="84" spans="2:10" ht="33" customHeight="1">
      <c r="B84" s="19" t="s">
        <v>65</v>
      </c>
      <c r="C84" s="73"/>
      <c r="D84" s="73"/>
      <c r="E84" s="20">
        <f>E85+E86+E87+E88+E89</f>
        <v>0</v>
      </c>
      <c r="F84" s="20">
        <f aca="true" t="shared" si="16" ref="F84:G84">F85+F86+F87+F88+F89</f>
        <v>0</v>
      </c>
      <c r="G84" s="20">
        <f t="shared" si="16"/>
        <v>0</v>
      </c>
      <c r="H84" s="20"/>
      <c r="I84" s="20"/>
      <c r="J84" s="21">
        <f t="shared" si="15"/>
        <v>0</v>
      </c>
    </row>
    <row r="85" spans="2:10" ht="30" customHeight="1">
      <c r="B85" s="8" t="s">
        <v>66</v>
      </c>
      <c r="C85" s="68"/>
      <c r="D85" s="68"/>
      <c r="E85" s="9">
        <v>0</v>
      </c>
      <c r="F85" s="9">
        <v>0</v>
      </c>
      <c r="G85" s="9">
        <v>0</v>
      </c>
      <c r="H85" s="9"/>
      <c r="I85" s="9"/>
      <c r="J85" s="87">
        <f>SUM(E85:I85)</f>
        <v>0</v>
      </c>
    </row>
    <row r="86" spans="2:10" ht="37.5" customHeight="1">
      <c r="B86" s="8" t="s">
        <v>67</v>
      </c>
      <c r="C86" s="68"/>
      <c r="D86" s="68"/>
      <c r="E86" s="9">
        <v>0</v>
      </c>
      <c r="F86" s="9">
        <v>0</v>
      </c>
      <c r="G86" s="9">
        <v>0</v>
      </c>
      <c r="H86" s="9"/>
      <c r="I86" s="9"/>
      <c r="J86" s="87">
        <f aca="true" t="shared" si="17" ref="J86:J94">SUM(E86:I86)</f>
        <v>0</v>
      </c>
    </row>
    <row r="87" spans="2:10" ht="37.5" customHeight="1">
      <c r="B87" s="8" t="s">
        <v>68</v>
      </c>
      <c r="C87" s="68"/>
      <c r="D87" s="68"/>
      <c r="E87" s="9">
        <v>0</v>
      </c>
      <c r="F87" s="9">
        <v>0</v>
      </c>
      <c r="G87" s="9">
        <v>0</v>
      </c>
      <c r="H87" s="9"/>
      <c r="I87" s="9"/>
      <c r="J87" s="87">
        <f t="shared" si="17"/>
        <v>0</v>
      </c>
    </row>
    <row r="88" spans="2:10" ht="30" customHeight="1">
      <c r="B88" s="8" t="s">
        <v>69</v>
      </c>
      <c r="C88" s="68"/>
      <c r="D88" s="68"/>
      <c r="E88" s="9">
        <v>0</v>
      </c>
      <c r="F88" s="9">
        <v>0</v>
      </c>
      <c r="G88" s="9">
        <v>0</v>
      </c>
      <c r="H88" s="9"/>
      <c r="I88" s="9"/>
      <c r="J88" s="87">
        <f t="shared" si="17"/>
        <v>0</v>
      </c>
    </row>
    <row r="89" spans="2:10" ht="30" customHeight="1">
      <c r="B89" s="8" t="s">
        <v>70</v>
      </c>
      <c r="C89" s="68"/>
      <c r="D89" s="68"/>
      <c r="E89" s="9">
        <v>0</v>
      </c>
      <c r="F89" s="9">
        <v>0</v>
      </c>
      <c r="G89" s="9">
        <v>0</v>
      </c>
      <c r="H89" s="9"/>
      <c r="I89" s="9"/>
      <c r="J89" s="87">
        <f t="shared" si="17"/>
        <v>0</v>
      </c>
    </row>
    <row r="90" spans="2:10" ht="24.95" customHeight="1">
      <c r="B90" s="11" t="s">
        <v>71</v>
      </c>
      <c r="C90" s="69"/>
      <c r="D90" s="69"/>
      <c r="E90" s="5">
        <f>E91+E92+E93-E94</f>
        <v>0</v>
      </c>
      <c r="F90" s="5">
        <f>F91+F92+F93-F94</f>
        <v>0</v>
      </c>
      <c r="G90" s="5">
        <f>G91+G92+G93-G94</f>
        <v>0</v>
      </c>
      <c r="H90" s="5"/>
      <c r="I90" s="5"/>
      <c r="J90" s="87">
        <f t="shared" si="17"/>
        <v>0</v>
      </c>
    </row>
    <row r="91" spans="2:10" ht="24.95" customHeight="1">
      <c r="B91" s="8" t="s">
        <v>72</v>
      </c>
      <c r="C91" s="68"/>
      <c r="D91" s="68"/>
      <c r="E91" s="9">
        <v>0</v>
      </c>
      <c r="F91" s="9">
        <v>0</v>
      </c>
      <c r="G91" s="9">
        <v>0</v>
      </c>
      <c r="H91" s="9"/>
      <c r="I91" s="9"/>
      <c r="J91" s="87">
        <f t="shared" si="17"/>
        <v>0</v>
      </c>
    </row>
    <row r="92" spans="2:10" ht="24.95" customHeight="1">
      <c r="B92" s="8" t="s">
        <v>73</v>
      </c>
      <c r="C92" s="68"/>
      <c r="D92" s="68"/>
      <c r="E92" s="9">
        <v>0</v>
      </c>
      <c r="F92" s="9">
        <v>0</v>
      </c>
      <c r="G92" s="9">
        <v>0</v>
      </c>
      <c r="H92" s="9"/>
      <c r="I92" s="9"/>
      <c r="J92" s="87">
        <f t="shared" si="17"/>
        <v>0</v>
      </c>
    </row>
    <row r="93" spans="2:10" ht="24.95" customHeight="1">
      <c r="B93" s="8" t="s">
        <v>74</v>
      </c>
      <c r="C93" s="68"/>
      <c r="D93" s="68"/>
      <c r="E93" s="9">
        <v>0</v>
      </c>
      <c r="F93" s="9">
        <v>0</v>
      </c>
      <c r="G93" s="9">
        <v>0</v>
      </c>
      <c r="H93" s="9"/>
      <c r="I93" s="9"/>
      <c r="J93" s="87">
        <f t="shared" si="17"/>
        <v>0</v>
      </c>
    </row>
    <row r="94" spans="2:10" ht="39" customHeight="1">
      <c r="B94" s="8" t="s">
        <v>75</v>
      </c>
      <c r="C94" s="68"/>
      <c r="D94" s="68"/>
      <c r="E94" s="9">
        <v>0</v>
      </c>
      <c r="F94" s="9">
        <v>0</v>
      </c>
      <c r="G94" s="9">
        <v>0</v>
      </c>
      <c r="H94" s="9"/>
      <c r="I94" s="9"/>
      <c r="J94" s="87">
        <f t="shared" si="17"/>
        <v>0</v>
      </c>
    </row>
    <row r="95" spans="2:10" ht="28.5" customHeight="1" thickBot="1">
      <c r="B95" s="22" t="s">
        <v>76</v>
      </c>
      <c r="C95" s="74">
        <f>+C22+C28+C38+C59+C67+C77+C48</f>
        <v>26878659139</v>
      </c>
      <c r="D95" s="74">
        <f>+D22+D28+D38+D59+D67+D77+D48</f>
        <v>26878659139</v>
      </c>
      <c r="E95" s="23">
        <f>E22+E28+E38+E48+E59+E67+E77+E84+E90</f>
        <v>1098851810.51</v>
      </c>
      <c r="F95" s="23">
        <f>F22+F28+F38+F48+F59+F67+F77+F84+F90</f>
        <v>1901450304.99</v>
      </c>
      <c r="G95" s="23">
        <f>G22+G28+G38+G48+G59+G67+G77+G84+G90</f>
        <v>2188431753.4</v>
      </c>
      <c r="H95" s="23">
        <f>H22+H28+H38+H48+H59+H67+H77+H84+H90</f>
        <v>1044579837.0799999</v>
      </c>
      <c r="I95" s="23">
        <f>I22+I28+I38+I48+I59+I67+I77+I84+I90</f>
        <v>807487383.6700001</v>
      </c>
      <c r="J95" s="24">
        <f>+J77+J59+J48+J38+J28+J22+J67</f>
        <v>7040801089.65</v>
      </c>
    </row>
    <row r="96" spans="2:10" ht="28.5" customHeight="1">
      <c r="B96" s="25" t="s">
        <v>77</v>
      </c>
      <c r="C96" s="57"/>
      <c r="D96" s="57"/>
      <c r="E96" s="26">
        <f aca="true" t="shared" si="18" ref="E96:F96">E97+E100+E103</f>
        <v>0</v>
      </c>
      <c r="F96" s="26">
        <f t="shared" si="18"/>
        <v>0</v>
      </c>
      <c r="G96" s="26">
        <f aca="true" t="shared" si="19" ref="G96">G97+G100+G103</f>
        <v>0</v>
      </c>
      <c r="H96" s="94"/>
      <c r="I96" s="94"/>
      <c r="J96" s="87">
        <f aca="true" t="shared" si="20" ref="J96:J104">+E96</f>
        <v>0</v>
      </c>
    </row>
    <row r="97" spans="2:10" ht="28.5" customHeight="1">
      <c r="B97" s="11" t="s">
        <v>78</v>
      </c>
      <c r="C97" s="56"/>
      <c r="D97" s="56"/>
      <c r="E97" s="9">
        <f aca="true" t="shared" si="21" ref="E97:F97">E98+E99</f>
        <v>0</v>
      </c>
      <c r="F97" s="9">
        <f t="shared" si="21"/>
        <v>0</v>
      </c>
      <c r="G97" s="9">
        <f aca="true" t="shared" si="22" ref="G97">G98+G99</f>
        <v>0</v>
      </c>
      <c r="H97" s="9"/>
      <c r="I97" s="9"/>
      <c r="J97" s="87">
        <f t="shared" si="20"/>
        <v>0</v>
      </c>
    </row>
    <row r="98" spans="2:10" ht="38.25" customHeight="1">
      <c r="B98" s="27" t="s">
        <v>79</v>
      </c>
      <c r="C98" s="58"/>
      <c r="D98" s="58"/>
      <c r="E98" s="86">
        <v>0</v>
      </c>
      <c r="F98" s="86">
        <v>0</v>
      </c>
      <c r="G98" s="86">
        <v>0</v>
      </c>
      <c r="H98" s="86"/>
      <c r="I98" s="86"/>
      <c r="J98" s="87">
        <f t="shared" si="20"/>
        <v>0</v>
      </c>
    </row>
    <row r="99" spans="2:10" ht="39" customHeight="1">
      <c r="B99" s="27" t="s">
        <v>80</v>
      </c>
      <c r="C99" s="58"/>
      <c r="D99" s="58"/>
      <c r="E99" s="86">
        <v>0</v>
      </c>
      <c r="F99" s="86">
        <v>0</v>
      </c>
      <c r="G99" s="86">
        <v>0</v>
      </c>
      <c r="H99" s="86"/>
      <c r="I99" s="86"/>
      <c r="J99" s="87">
        <f t="shared" si="20"/>
        <v>0</v>
      </c>
    </row>
    <row r="100" spans="2:10" ht="28.5" customHeight="1">
      <c r="B100" s="11" t="s">
        <v>81</v>
      </c>
      <c r="C100" s="56"/>
      <c r="D100" s="56"/>
      <c r="E100" s="9">
        <f>E101+E102</f>
        <v>0</v>
      </c>
      <c r="F100" s="9">
        <f aca="true" t="shared" si="23" ref="F100:G100">F101+F102</f>
        <v>0</v>
      </c>
      <c r="G100" s="9">
        <f t="shared" si="23"/>
        <v>0</v>
      </c>
      <c r="H100" s="9"/>
      <c r="I100" s="9"/>
      <c r="J100" s="87">
        <f t="shared" si="20"/>
        <v>0</v>
      </c>
    </row>
    <row r="101" spans="2:10" ht="24.95" customHeight="1">
      <c r="B101" s="27" t="s">
        <v>82</v>
      </c>
      <c r="C101" s="58"/>
      <c r="D101" s="58"/>
      <c r="E101" s="9">
        <v>0</v>
      </c>
      <c r="F101" s="9">
        <v>0</v>
      </c>
      <c r="G101" s="9">
        <v>0</v>
      </c>
      <c r="H101" s="9"/>
      <c r="I101" s="9"/>
      <c r="J101" s="87">
        <f t="shared" si="20"/>
        <v>0</v>
      </c>
    </row>
    <row r="102" spans="2:10" ht="24.95" customHeight="1">
      <c r="B102" s="27" t="s">
        <v>83</v>
      </c>
      <c r="C102" s="58"/>
      <c r="D102" s="58"/>
      <c r="E102" s="9">
        <v>0</v>
      </c>
      <c r="F102" s="9">
        <v>0</v>
      </c>
      <c r="G102" s="9">
        <v>0</v>
      </c>
      <c r="H102" s="9"/>
      <c r="I102" s="9"/>
      <c r="J102" s="87">
        <f t="shared" si="20"/>
        <v>0</v>
      </c>
    </row>
    <row r="103" spans="2:10" ht="30" customHeight="1">
      <c r="B103" s="11" t="s">
        <v>84</v>
      </c>
      <c r="C103" s="56"/>
      <c r="D103" s="56"/>
      <c r="E103" s="9">
        <f aca="true" t="shared" si="24" ref="E103:G103">E104</f>
        <v>0</v>
      </c>
      <c r="F103" s="9">
        <f t="shared" si="24"/>
        <v>0</v>
      </c>
      <c r="G103" s="9">
        <f t="shared" si="24"/>
        <v>0</v>
      </c>
      <c r="H103" s="9"/>
      <c r="I103" s="9"/>
      <c r="J103" s="87">
        <f t="shared" si="20"/>
        <v>0</v>
      </c>
    </row>
    <row r="104" spans="2:10" ht="24.95" customHeight="1">
      <c r="B104" s="27" t="s">
        <v>85</v>
      </c>
      <c r="C104" s="58"/>
      <c r="D104" s="58"/>
      <c r="E104" s="9">
        <v>0</v>
      </c>
      <c r="F104" s="9">
        <v>0</v>
      </c>
      <c r="G104" s="9">
        <v>0</v>
      </c>
      <c r="H104" s="9"/>
      <c r="I104" s="9"/>
      <c r="J104" s="87">
        <f t="shared" si="20"/>
        <v>0</v>
      </c>
    </row>
    <row r="105" spans="2:10" ht="28.5" customHeight="1" thickBot="1">
      <c r="B105" s="28" t="s">
        <v>86</v>
      </c>
      <c r="C105" s="59"/>
      <c r="D105" s="59"/>
      <c r="E105" s="29">
        <f aca="true" t="shared" si="25" ref="E105:J105">E97+E100+E103</f>
        <v>0</v>
      </c>
      <c r="F105" s="29">
        <f t="shared" si="25"/>
        <v>0</v>
      </c>
      <c r="G105" s="29">
        <f aca="true" t="shared" si="26" ref="G105">G97+G100+G103</f>
        <v>0</v>
      </c>
      <c r="H105" s="29"/>
      <c r="I105" s="29"/>
      <c r="J105" s="78">
        <f t="shared" si="25"/>
        <v>0</v>
      </c>
    </row>
    <row r="106" spans="2:10" ht="26.25" customHeight="1" thickBot="1">
      <c r="B106" s="30" t="s">
        <v>87</v>
      </c>
      <c r="C106" s="88">
        <f>+C95</f>
        <v>26878659139</v>
      </c>
      <c r="D106" s="88">
        <f>+D95</f>
        <v>26878659139</v>
      </c>
      <c r="E106" s="31">
        <f aca="true" t="shared" si="27" ref="E106:F106">E95+E105</f>
        <v>1098851810.51</v>
      </c>
      <c r="F106" s="31">
        <f t="shared" si="27"/>
        <v>1901450304.99</v>
      </c>
      <c r="G106" s="31">
        <f aca="true" t="shared" si="28" ref="G106:I106">G95+G105</f>
        <v>2188431753.4</v>
      </c>
      <c r="H106" s="31">
        <f t="shared" si="28"/>
        <v>1044579837.0799999</v>
      </c>
      <c r="I106" s="31">
        <f t="shared" si="28"/>
        <v>807487383.6700001</v>
      </c>
      <c r="J106" s="31">
        <f>+J95</f>
        <v>7040801089.65</v>
      </c>
    </row>
    <row r="107" spans="2:9" ht="5.25" customHeight="1" thickBot="1">
      <c r="B107" s="32"/>
      <c r="E107" s="4"/>
      <c r="F107" s="4"/>
      <c r="G107" s="4"/>
      <c r="H107" s="4"/>
      <c r="I107" s="4"/>
    </row>
    <row r="108" spans="2:10" ht="15.75" customHeight="1">
      <c r="B108" s="79" t="s">
        <v>88</v>
      </c>
      <c r="C108" s="80"/>
      <c r="D108" s="80"/>
      <c r="E108" s="81"/>
      <c r="F108" s="81"/>
      <c r="G108" s="81"/>
      <c r="H108" s="81"/>
      <c r="I108" s="81"/>
      <c r="J108" s="82"/>
    </row>
    <row r="109" spans="2:10" ht="3.75" customHeight="1">
      <c r="B109" s="32"/>
      <c r="E109" s="83"/>
      <c r="F109" s="83"/>
      <c r="G109" s="83"/>
      <c r="H109" s="83"/>
      <c r="I109" s="83"/>
      <c r="J109" s="33"/>
    </row>
    <row r="110" spans="2:10" ht="18" customHeight="1">
      <c r="B110" s="36" t="s">
        <v>89</v>
      </c>
      <c r="C110" s="60"/>
      <c r="D110" s="60"/>
      <c r="E110" s="35"/>
      <c r="F110" s="35"/>
      <c r="G110" s="35"/>
      <c r="H110" s="35"/>
      <c r="I110" s="35"/>
      <c r="J110" s="33"/>
    </row>
    <row r="111" spans="2:10" ht="15" customHeight="1">
      <c r="B111" s="37" t="s">
        <v>90</v>
      </c>
      <c r="C111" s="61"/>
      <c r="D111" s="61"/>
      <c r="E111" s="38"/>
      <c r="F111" s="38"/>
      <c r="G111" s="38"/>
      <c r="H111" s="38"/>
      <c r="I111" s="38"/>
      <c r="J111" s="33"/>
    </row>
    <row r="112" spans="2:10" ht="15" customHeight="1">
      <c r="B112" s="37" t="s">
        <v>95</v>
      </c>
      <c r="C112" s="61"/>
      <c r="D112" s="61"/>
      <c r="E112" s="38"/>
      <c r="F112" s="38"/>
      <c r="G112" s="38"/>
      <c r="H112" s="38"/>
      <c r="I112" s="38"/>
      <c r="J112" s="33"/>
    </row>
    <row r="113" spans="2:10" ht="15" customHeight="1">
      <c r="B113" s="37" t="s">
        <v>96</v>
      </c>
      <c r="C113" s="61"/>
      <c r="D113" s="61"/>
      <c r="E113" s="35"/>
      <c r="F113" s="35"/>
      <c r="G113" s="35"/>
      <c r="H113" s="35"/>
      <c r="I113" s="35"/>
      <c r="J113" s="33"/>
    </row>
    <row r="114" spans="2:12" ht="15" customHeight="1">
      <c r="B114" s="37" t="s">
        <v>106</v>
      </c>
      <c r="C114" s="61"/>
      <c r="D114" s="61"/>
      <c r="J114" s="33"/>
      <c r="L114" s="39"/>
    </row>
    <row r="115" spans="2:12" ht="15" customHeight="1">
      <c r="B115" s="37" t="s">
        <v>107</v>
      </c>
      <c r="C115" s="61"/>
      <c r="D115" s="61"/>
      <c r="J115" s="33"/>
      <c r="L115" s="39"/>
    </row>
    <row r="116" spans="2:12" ht="19.5" customHeight="1">
      <c r="B116" s="40" t="s">
        <v>97</v>
      </c>
      <c r="C116" s="62"/>
      <c r="D116" s="62"/>
      <c r="J116" s="33"/>
      <c r="L116" s="39"/>
    </row>
    <row r="117" spans="2:12" ht="19.5" customHeight="1">
      <c r="B117" s="89" t="s">
        <v>98</v>
      </c>
      <c r="C117" s="62"/>
      <c r="D117" s="62"/>
      <c r="J117" s="33"/>
      <c r="L117" s="39"/>
    </row>
    <row r="118" spans="2:12" ht="19.5" customHeight="1">
      <c r="B118" s="90" t="s">
        <v>99</v>
      </c>
      <c r="C118" s="62"/>
      <c r="D118" s="62"/>
      <c r="J118" s="33"/>
      <c r="L118" s="39"/>
    </row>
    <row r="119" spans="2:12" ht="19.5" customHeight="1">
      <c r="B119" s="91" t="s">
        <v>100</v>
      </c>
      <c r="C119" s="62"/>
      <c r="D119" s="62"/>
      <c r="J119" s="33"/>
      <c r="L119" s="39"/>
    </row>
    <row r="120" spans="2:12" ht="19.5" customHeight="1">
      <c r="B120" s="108" t="s">
        <v>101</v>
      </c>
      <c r="C120" s="62"/>
      <c r="D120" s="62"/>
      <c r="J120" s="33"/>
      <c r="L120" s="39"/>
    </row>
    <row r="121" spans="2:12" ht="19.5" customHeight="1">
      <c r="B121" s="108"/>
      <c r="C121" s="62"/>
      <c r="D121" s="62"/>
      <c r="J121" s="33"/>
      <c r="L121" s="39"/>
    </row>
    <row r="122" spans="2:12" ht="19.5" customHeight="1">
      <c r="B122" s="40"/>
      <c r="C122" s="62"/>
      <c r="D122" s="62"/>
      <c r="J122" s="33"/>
      <c r="L122" s="39"/>
    </row>
    <row r="123" spans="2:12" ht="19.5" customHeight="1">
      <c r="B123" s="40"/>
      <c r="C123" s="62"/>
      <c r="D123" s="62"/>
      <c r="J123" s="33"/>
      <c r="L123" s="39"/>
    </row>
    <row r="124" spans="2:12" ht="19.5" customHeight="1">
      <c r="B124" s="40"/>
      <c r="C124" s="62"/>
      <c r="D124" s="62"/>
      <c r="J124" s="33"/>
      <c r="L124" s="39"/>
    </row>
    <row r="125" spans="2:12" ht="19.5" customHeight="1">
      <c r="B125" s="34"/>
      <c r="C125" s="49"/>
      <c r="D125" s="49"/>
      <c r="E125" s="96"/>
      <c r="F125" s="96"/>
      <c r="G125" s="50"/>
      <c r="H125" s="50"/>
      <c r="I125" s="50"/>
      <c r="J125" s="33"/>
      <c r="L125" s="39"/>
    </row>
    <row r="126" spans="2:12" ht="19.5" customHeight="1">
      <c r="B126" s="34"/>
      <c r="C126" s="49"/>
      <c r="D126" s="49"/>
      <c r="E126" s="50"/>
      <c r="F126" s="50"/>
      <c r="G126" s="50"/>
      <c r="H126" s="50"/>
      <c r="I126" s="50"/>
      <c r="J126" s="33"/>
      <c r="L126" s="39"/>
    </row>
    <row r="127" spans="2:12" ht="19.5" customHeight="1">
      <c r="B127" s="34"/>
      <c r="C127" s="49"/>
      <c r="D127" s="49"/>
      <c r="E127" s="50"/>
      <c r="F127" s="50"/>
      <c r="G127" s="50"/>
      <c r="H127" s="50"/>
      <c r="I127" s="50"/>
      <c r="J127" s="33"/>
      <c r="L127" s="39"/>
    </row>
    <row r="128" spans="2:12" ht="23.25" customHeight="1">
      <c r="B128" s="41"/>
      <c r="C128" s="53"/>
      <c r="D128" s="53"/>
      <c r="E128" s="95"/>
      <c r="F128" s="95"/>
      <c r="G128" s="92"/>
      <c r="H128" s="92"/>
      <c r="I128" s="92"/>
      <c r="J128" s="33"/>
      <c r="L128" s="39"/>
    </row>
    <row r="129" spans="2:12" ht="18" customHeight="1">
      <c r="B129" s="42"/>
      <c r="C129" s="63"/>
      <c r="D129" s="63"/>
      <c r="E129" s="107"/>
      <c r="F129" s="107"/>
      <c r="G129" s="93"/>
      <c r="H129" s="93"/>
      <c r="I129" s="93"/>
      <c r="J129" s="33"/>
      <c r="L129" s="39"/>
    </row>
    <row r="130" spans="2:20" ht="21" customHeight="1" thickBot="1">
      <c r="B130" s="43"/>
      <c r="C130" s="54"/>
      <c r="D130" s="54"/>
      <c r="E130" s="44"/>
      <c r="F130" s="44"/>
      <c r="G130" s="44"/>
      <c r="H130" s="44"/>
      <c r="I130" s="44"/>
      <c r="J130" s="84"/>
      <c r="N130" s="100"/>
      <c r="O130" s="100"/>
      <c r="S130" s="45"/>
      <c r="T130" s="7"/>
    </row>
    <row r="131" spans="2:20" ht="19.5" customHeight="1">
      <c r="B131" s="50"/>
      <c r="C131" s="50"/>
      <c r="D131" s="50"/>
      <c r="T131" s="7"/>
    </row>
    <row r="132" spans="2:5" ht="21.75" customHeight="1">
      <c r="B132" s="47"/>
      <c r="C132" s="47"/>
      <c r="D132" s="47"/>
      <c r="E132" s="48"/>
    </row>
    <row r="133" spans="2:9" ht="21.75" customHeight="1">
      <c r="B133" s="98"/>
      <c r="C133" s="98"/>
      <c r="D133" s="98"/>
      <c r="E133" s="98"/>
      <c r="F133" s="98"/>
      <c r="G133" s="52"/>
      <c r="H133" s="52"/>
      <c r="I133" s="52"/>
    </row>
    <row r="134" ht="21.75" customHeight="1"/>
    <row r="135" spans="2:4" ht="21.75" customHeight="1">
      <c r="B135" s="51"/>
      <c r="C135" s="51"/>
      <c r="D135" s="51"/>
    </row>
    <row r="136" ht="21.75" customHeight="1"/>
    <row r="137" ht="21.75" customHeight="1"/>
    <row r="138" spans="2:9" ht="21.75" customHeight="1">
      <c r="B138" s="99"/>
      <c r="C138" s="99"/>
      <c r="D138" s="99"/>
      <c r="E138" s="99"/>
      <c r="F138" s="99"/>
      <c r="G138" s="53"/>
      <c r="H138" s="53"/>
      <c r="I138" s="53"/>
    </row>
    <row r="139" spans="2:9" ht="21.75" customHeight="1">
      <c r="B139" s="98"/>
      <c r="C139" s="98"/>
      <c r="D139" s="98"/>
      <c r="E139" s="98"/>
      <c r="F139" s="98"/>
      <c r="G139" s="52"/>
      <c r="H139" s="52"/>
      <c r="I139" s="52"/>
    </row>
    <row r="140" ht="21.75" customHeight="1"/>
    <row r="141" spans="5:9" ht="21.75" customHeight="1">
      <c r="E141" s="95"/>
      <c r="F141" s="95"/>
      <c r="G141" s="92"/>
      <c r="H141" s="92"/>
      <c r="I141" s="92"/>
    </row>
    <row r="142" spans="5:9" ht="21.75" customHeight="1">
      <c r="E142" s="97"/>
      <c r="F142" s="97"/>
      <c r="G142" s="51"/>
      <c r="H142" s="51"/>
      <c r="I142" s="51"/>
    </row>
    <row r="143" spans="2:9" ht="21.75" customHeight="1">
      <c r="B143" s="49"/>
      <c r="C143" s="49"/>
      <c r="D143" s="49"/>
      <c r="E143" s="96"/>
      <c r="F143" s="96"/>
      <c r="G143" s="50"/>
      <c r="H143" s="50"/>
      <c r="I143" s="50"/>
    </row>
    <row r="144" spans="2:9" ht="21.75" customHeight="1">
      <c r="B144" s="53"/>
      <c r="C144" s="53"/>
      <c r="D144" s="53"/>
      <c r="E144" s="95"/>
      <c r="F144" s="95"/>
      <c r="G144" s="92"/>
      <c r="H144" s="92"/>
      <c r="I144" s="92"/>
    </row>
    <row r="145" spans="2:9" ht="21.75" customHeight="1">
      <c r="B145" s="52"/>
      <c r="C145" s="52"/>
      <c r="D145" s="52"/>
      <c r="E145" s="96"/>
      <c r="F145" s="97"/>
      <c r="G145" s="51"/>
      <c r="H145" s="51"/>
      <c r="I145" s="51"/>
    </row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>
      <c r="E153" s="7"/>
    </row>
    <row r="154" ht="21.75" customHeight="1">
      <c r="E154" s="46"/>
    </row>
    <row r="155" ht="21.75" customHeight="1"/>
    <row r="156" ht="21.75" customHeight="1"/>
    <row r="157" ht="21.75" customHeight="1">
      <c r="E157" s="7"/>
    </row>
    <row r="158" ht="21.75" customHeight="1"/>
    <row r="159" ht="21.75" customHeight="1">
      <c r="E159" s="39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18">
    <mergeCell ref="N130:O130"/>
    <mergeCell ref="E125:F125"/>
    <mergeCell ref="E19:J19"/>
    <mergeCell ref="B15:J15"/>
    <mergeCell ref="B16:J16"/>
    <mergeCell ref="B17:J17"/>
    <mergeCell ref="B18:J18"/>
    <mergeCell ref="E128:F128"/>
    <mergeCell ref="E129:F129"/>
    <mergeCell ref="B120:B121"/>
    <mergeCell ref="E144:F144"/>
    <mergeCell ref="E145:F145"/>
    <mergeCell ref="B133:F133"/>
    <mergeCell ref="B138:F138"/>
    <mergeCell ref="B139:F139"/>
    <mergeCell ref="E141:F141"/>
    <mergeCell ref="E142:F142"/>
    <mergeCell ref="E143:F143"/>
  </mergeCells>
  <printOptions horizontalCentered="1" verticalCentered="1"/>
  <pageMargins left="0.1968503937007874" right="0.2362204724409449" top="0.7480314960629921" bottom="0.7480314960629921" header="0.31496062992125984" footer="0.31496062992125984"/>
  <pageSetup horizontalDpi="600" verticalDpi="600" orientation="landscape" paperSize="5" scale="35" r:id="rId2"/>
  <rowBreaks count="3" manualBreakCount="3">
    <brk id="51" max="16383" man="1"/>
    <brk id="82" max="16383" man="1"/>
    <brk id="132" max="16383" man="1"/>
  </rowBreaks>
  <colBreaks count="1" manualBreakCount="1">
    <brk id="10" max="16383" man="1"/>
  </colBreaks>
  <ignoredErrors>
    <ignoredError sqref="J105 D28" formula="1"/>
    <ignoredError sqref="J23:J37 J39:J47 J49:J66 J68:J94 J96:J104" formulaRange="1"/>
    <ignoredError sqref="J95 J67 J48 J3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2023-06-05T21:05:20Z</cp:lastPrinted>
  <dcterms:created xsi:type="dcterms:W3CDTF">2015-06-05T18:19:34Z</dcterms:created>
  <dcterms:modified xsi:type="dcterms:W3CDTF">2023-06-05T21:09:08Z</dcterms:modified>
  <cp:category/>
  <cp:version/>
  <cp:contentType/>
  <cp:contentStatus/>
</cp:coreProperties>
</file>